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75a25d08bf10eecc/NISK SENTRALT/RS 2024/"/>
    </mc:Choice>
  </mc:AlternateContent>
  <xr:revisionPtr revIDLastSave="0" documentId="14_{37E14C15-AF30-42F1-B1A6-3A80EC42CC5C}" xr6:coauthVersionLast="47" xr6:coauthVersionMax="47" xr10:uidLastSave="{00000000-0000-0000-0000-000000000000}"/>
  <bookViews>
    <workbookView xWindow="-110" yWindow="-110" windowWidth="19420" windowHeight="10300" tabRatio="921" xr2:uid="{8971FD9F-3D86-41C6-98D9-AE20D4B51298}"/>
  </bookViews>
  <sheets>
    <sheet name="Sammendrag" sheetId="11" r:id="rId1"/>
    <sheet name="Hovedstyret" sheetId="2" r:id="rId2"/>
    <sheet name="Avd.OAØ" sheetId="3" r:id="rId3"/>
    <sheet name="Avd.BTV" sheetId="4" r:id="rId4"/>
    <sheet name="Avd.Innlandet" sheetId="5" r:id="rId5"/>
    <sheet name="Avd.Sørlandet" sheetId="6" r:id="rId6"/>
    <sheet name="Avd.Vestland" sheetId="7" r:id="rId7"/>
    <sheet name="Avd.Trøndelag" sheetId="8" r:id="rId8"/>
    <sheet name="Avd. Troms&amp;NN" sheetId="10" r:id="rId9"/>
    <sheet name="Sammenligning 23-24" sheetId="1" r:id="rId10"/>
  </sheets>
  <externalReferences>
    <externalReference r:id="rId11"/>
  </externalReferences>
  <calcPr calcId="191029" iterateDelta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11" l="1"/>
  <c r="C37" i="11"/>
  <c r="C36" i="11"/>
  <c r="C33" i="11"/>
  <c r="C32" i="11"/>
  <c r="C31" i="11"/>
  <c r="F10" i="2"/>
  <c r="G10" i="2" s="1"/>
  <c r="G20" i="2" s="1"/>
  <c r="F15" i="2"/>
  <c r="F16" i="2"/>
  <c r="F14" i="2"/>
  <c r="F67" i="1"/>
  <c r="G65" i="1"/>
  <c r="G63" i="1"/>
  <c r="G35" i="1"/>
  <c r="G31" i="1"/>
  <c r="G25" i="1"/>
  <c r="G23" i="1"/>
  <c r="C50" i="11"/>
  <c r="D50" i="11" s="1"/>
  <c r="AB63" i="7"/>
  <c r="AB50" i="7"/>
  <c r="AB61" i="7"/>
  <c r="D43" i="3"/>
  <c r="B36" i="3"/>
  <c r="B35" i="3"/>
  <c r="B34" i="3"/>
  <c r="B33" i="3"/>
  <c r="C31" i="3"/>
  <c r="C32" i="3" s="1"/>
  <c r="B28" i="3"/>
  <c r="B27" i="3"/>
  <c r="B26" i="3"/>
  <c r="B25" i="3"/>
  <c r="B24" i="3"/>
  <c r="B23" i="3"/>
  <c r="B22" i="3"/>
  <c r="B21" i="3"/>
  <c r="B20" i="3"/>
  <c r="B18" i="3"/>
  <c r="B16" i="3"/>
  <c r="B15" i="3"/>
  <c r="B14" i="3"/>
  <c r="B13" i="3"/>
  <c r="B12" i="3"/>
  <c r="B11" i="3"/>
  <c r="B10" i="3"/>
  <c r="B9" i="3"/>
  <c r="G30" i="2"/>
  <c r="G52" i="2" s="1"/>
  <c r="G26" i="2"/>
  <c r="O61" i="1"/>
  <c r="O35" i="1"/>
  <c r="O31" i="1"/>
  <c r="O23" i="1"/>
  <c r="O15" i="1"/>
  <c r="O25" i="1" s="1"/>
  <c r="G18" i="2" l="1"/>
  <c r="C9" i="11"/>
  <c r="B37" i="3"/>
  <c r="D37" i="3" s="1"/>
  <c r="B29" i="3"/>
  <c r="B19" i="3"/>
  <c r="D19" i="3"/>
  <c r="C41" i="3"/>
  <c r="G54" i="2"/>
  <c r="C20" i="11" s="1"/>
  <c r="O63" i="1"/>
  <c r="N67" i="1" s="1"/>
  <c r="D29" i="3" l="1"/>
  <c r="B39" i="3"/>
  <c r="C21" i="11" s="1"/>
  <c r="C28" i="11" s="1"/>
  <c r="D28" i="11" s="1"/>
  <c r="C17" i="11"/>
  <c r="D17" i="11" s="1"/>
  <c r="B31" i="3"/>
  <c r="C10" i="11"/>
  <c r="F56" i="2"/>
  <c r="C44" i="3"/>
  <c r="C45" i="3" s="1"/>
  <c r="C42" i="3"/>
  <c r="B32" i="3"/>
  <c r="D31" i="3"/>
  <c r="B41" i="3"/>
  <c r="G15" i="1"/>
  <c r="C39" i="11" l="1"/>
  <c r="D39" i="11" s="1"/>
  <c r="B44" i="3"/>
  <c r="B42" i="3"/>
  <c r="D41" i="3"/>
  <c r="B45" i="3" l="1"/>
  <c r="D44" i="3"/>
</calcChain>
</file>

<file path=xl/sharedStrings.xml><?xml version="1.0" encoding="utf-8"?>
<sst xmlns="http://schemas.openxmlformats.org/spreadsheetml/2006/main" count="259" uniqueCount="131">
  <si>
    <t xml:space="preserve">                                           </t>
  </si>
  <si>
    <t xml:space="preserve">Salgsinntekter </t>
  </si>
  <si>
    <t>Post</t>
  </si>
  <si>
    <t>antall</t>
  </si>
  <si>
    <t>sum</t>
  </si>
  <si>
    <t>Salgsinntekter profileringsartikler</t>
  </si>
  <si>
    <t>Inntekter sponsor</t>
  </si>
  <si>
    <t xml:space="preserve">Andre inntekter </t>
  </si>
  <si>
    <t>Momskompensasjon</t>
  </si>
  <si>
    <t>Kalendersalg</t>
  </si>
  <si>
    <t>Salgsinntekter total</t>
  </si>
  <si>
    <t>Medlemsinntekter</t>
  </si>
  <si>
    <t>Klubbmedlem pr år</t>
  </si>
  <si>
    <t>Uten Fuglehund</t>
  </si>
  <si>
    <t>Husstandsmedlemmer</t>
  </si>
  <si>
    <t>Medlemsinntekter totalt</t>
  </si>
  <si>
    <t>Sum Driftsinntekter</t>
  </si>
  <si>
    <t>Varekostnader</t>
  </si>
  <si>
    <t>Innkjøp varer for salg/premier</t>
  </si>
  <si>
    <t>Tidskriftet Fuglehunden</t>
  </si>
  <si>
    <t>Beholdnings endring premier forbruk</t>
  </si>
  <si>
    <t>Varekostnad totalt</t>
  </si>
  <si>
    <t>Lønnskostnader</t>
  </si>
  <si>
    <t>Sekretær, ferielønn, skatt, og AGA</t>
  </si>
  <si>
    <t>Lønnskostnader totalt</t>
  </si>
  <si>
    <t>Driftskostnader</t>
  </si>
  <si>
    <t>Regnskapskostnader, vedlikehold prog vare</t>
  </si>
  <si>
    <t>Tjenester hundedatabase</t>
  </si>
  <si>
    <t>Støtte utdanning/kurs</t>
  </si>
  <si>
    <t>Støtte til terrengleie</t>
  </si>
  <si>
    <t>Telekomm/datakomm telefon og mobil</t>
  </si>
  <si>
    <t>Porto</t>
  </si>
  <si>
    <t>Representantskapet</t>
  </si>
  <si>
    <t>Trykking av kalender</t>
  </si>
  <si>
    <t>Kontigenter og samarbeidsavgifter FKF</t>
  </si>
  <si>
    <t>Gaver, blomster v/mesterskap etc.</t>
  </si>
  <si>
    <t>Forsikringspremie</t>
  </si>
  <si>
    <t>NM lag deltakelse</t>
  </si>
  <si>
    <t>Bank gebyrer inkl. Vipps</t>
  </si>
  <si>
    <t>Honorar+leie av pc FH redaktør</t>
  </si>
  <si>
    <t>Honorar Instagram redaktør</t>
  </si>
  <si>
    <t>Honorar redaktør høystatusløp</t>
  </si>
  <si>
    <t>Tap på fordringer</t>
  </si>
  <si>
    <t>Driftskostnader totalt</t>
  </si>
  <si>
    <t>Sum kostnader</t>
  </si>
  <si>
    <t>Budsjettert resultat 2023</t>
  </si>
  <si>
    <t>NORSK IRSKSETTERKLUBB BUDSJETT 2024</t>
  </si>
  <si>
    <t>Styremøter /konferanser/kurs7reiseutgifter</t>
  </si>
  <si>
    <t>Kontormateriell/emballasje</t>
  </si>
  <si>
    <t>Uforutsette utgifter</t>
  </si>
  <si>
    <t>NORSK IRSKSETTERKLUBB BUDSJETT 2023</t>
  </si>
  <si>
    <t>Trippelprøven påmelding</t>
  </si>
  <si>
    <t>Kontormateriell</t>
  </si>
  <si>
    <t>Styremøter /konferanser/kurs</t>
  </si>
  <si>
    <t>Trippelprøven</t>
  </si>
  <si>
    <t>NM Skog</t>
  </si>
  <si>
    <t>Støtte reiskostnader rød/hvit samling</t>
  </si>
  <si>
    <t>Honorar regnskapsfører</t>
  </si>
  <si>
    <t>Honorarer regnskap</t>
  </si>
  <si>
    <t>Trykksaker, innbinding</t>
  </si>
  <si>
    <t>Øresavrunding</t>
  </si>
  <si>
    <t>Representantskapet/reise/diett</t>
  </si>
  <si>
    <t>Annen kostnadsgodtgjørelse</t>
  </si>
  <si>
    <t>Representasjon</t>
  </si>
  <si>
    <t>Møte, kurs, mesterskap</t>
  </si>
  <si>
    <t>Andre driftskostnader</t>
  </si>
  <si>
    <t xml:space="preserve">ÅRSBUDSJETT 2024 FOR NISK AVDELING Oslo, Akershus, Østfold </t>
  </si>
  <si>
    <t>BUDSJETT</t>
  </si>
  <si>
    <t>REGNSKAP</t>
  </si>
  <si>
    <t>INNTEKTER</t>
  </si>
  <si>
    <t>AVVIK</t>
  </si>
  <si>
    <t xml:space="preserve"> </t>
  </si>
  <si>
    <t>Inntekter utstilling</t>
  </si>
  <si>
    <t>Inntekter dressurkurs</t>
  </si>
  <si>
    <t>Inntekter utstillingskurs</t>
  </si>
  <si>
    <t>Inntekter Fasancup</t>
  </si>
  <si>
    <t>Ïnntekter apportbevisprøver</t>
  </si>
  <si>
    <t>Inntekter Bergsjøstølen</t>
  </si>
  <si>
    <t xml:space="preserve">Inntekter Ålen </t>
  </si>
  <si>
    <t>Skytekveld</t>
  </si>
  <si>
    <t>Andre driftsinntekter</t>
  </si>
  <si>
    <t>Foredrag/kurs</t>
  </si>
  <si>
    <t>SUM INNTEKTER</t>
  </si>
  <si>
    <t>Varekostnader utstilling</t>
  </si>
  <si>
    <t>Varekostnader dressurkurs</t>
  </si>
  <si>
    <t>Varkostnader utstillingskurs</t>
  </si>
  <si>
    <t>Varekostnader Fasancup</t>
  </si>
  <si>
    <t>hensyntatt at vi nok får dekket 7.000 fra Nisk</t>
  </si>
  <si>
    <t>Varekostnader apportbevisprøver</t>
  </si>
  <si>
    <t>Varekostnad Bergsjøstølen</t>
  </si>
  <si>
    <t>Varekostnad Ålen</t>
  </si>
  <si>
    <t>Varekostnad skytekveld</t>
  </si>
  <si>
    <t>Kostnad Foredrag/kurs</t>
  </si>
  <si>
    <t>SUM VAREKOSTNADER</t>
  </si>
  <si>
    <t>BRUTTOMARGIN</t>
  </si>
  <si>
    <t>BTO MARGIN %</t>
  </si>
  <si>
    <t>-</t>
  </si>
  <si>
    <t>Leie av Nordre Lindeberg gård</t>
  </si>
  <si>
    <t xml:space="preserve">Årsmøte, utstilling, </t>
  </si>
  <si>
    <t>Lisenser til software (Dropbox)</t>
  </si>
  <si>
    <t>Premier årets hunder</t>
  </si>
  <si>
    <t>SUM DRIFTSKOSTNADER</t>
  </si>
  <si>
    <t>DRIFTSRESULTAT</t>
  </si>
  <si>
    <t>Resultatmargin %</t>
  </si>
  <si>
    <t>Netto finans</t>
  </si>
  <si>
    <t>ÅRSRESULTAT</t>
  </si>
  <si>
    <t>RESULTATMARGIN %</t>
  </si>
  <si>
    <t>Driftsinntekter</t>
  </si>
  <si>
    <t>Hovedstyret</t>
  </si>
  <si>
    <t>Avd. Buskerud/Telemark/Vestfold</t>
  </si>
  <si>
    <t>Avd.  Oslo/Akershus/Østfold</t>
  </si>
  <si>
    <t>Avd. Inlandet</t>
  </si>
  <si>
    <t>Avd. Sørlandet</t>
  </si>
  <si>
    <t>Avd. Vestland</t>
  </si>
  <si>
    <t>Avd. Trøndelag</t>
  </si>
  <si>
    <t>Avd. Troms og Nordre Nordland</t>
  </si>
  <si>
    <t>Kostnader</t>
  </si>
  <si>
    <t>Driftsresultat</t>
  </si>
  <si>
    <t>Finans</t>
  </si>
  <si>
    <t>SUM</t>
  </si>
  <si>
    <t>Kladd budsjett for 2024</t>
  </si>
  <si>
    <t>Formelt budsjett pr. 03.04.24</t>
  </si>
  <si>
    <t>Enh.</t>
  </si>
  <si>
    <t>Sum</t>
  </si>
  <si>
    <t>Formelt budsjett pr. 03.04.2024</t>
  </si>
  <si>
    <t>Budsjettert resultat 2024</t>
  </si>
  <si>
    <t>ikke levert</t>
  </si>
  <si>
    <t>ikke godkj. av HS</t>
  </si>
  <si>
    <t>Avdeling Sørlandet har ikke levert inn budsjett for 2024</t>
  </si>
  <si>
    <t>Avdeling Trøndelag har ikke levert budsjett og aktivitetsplan for 2024 for godkjenning av hovedstyret.</t>
  </si>
  <si>
    <t>Avdeling Buskerud/Telemark/Vestfold har ikke sendt inn budsjett og aktivitetsplan for 2024 til godkjenning av hovedstyret.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</si>
</sst>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-&quot;kr&quot;\ * #,##0_-;\-&quot;kr&quot;\ * #,##0_-;_-&quot;kr&quot;\ * &quot;-&quot;_-;_-@_-"/>
    <numFmt numFmtId="164" formatCode="_ * #,##0.00_ ;_ * \-#,##0.00_ ;_ * &quot;-&quot;??_ ;_ @_ 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5426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75">
    <xf numFmtId="0" fontId="0" fillId="0" borderId="0" xfId="0"/>
    <xf numFmtId="4" fontId="3" fillId="0" borderId="0" xfId="0" applyNumberFormat="1" applyFont="1"/>
    <xf numFmtId="0" fontId="4" fillId="0" borderId="0" xfId="0" applyFont="1"/>
    <xf numFmtId="4" fontId="5" fillId="0" borderId="0" xfId="0" applyNumberFormat="1" applyFont="1"/>
    <xf numFmtId="0" fontId="1" fillId="0" borderId="1" xfId="0" applyFont="1" applyBorder="1"/>
    <xf numFmtId="0" fontId="0" fillId="0" borderId="1" xfId="0" applyBorder="1"/>
    <xf numFmtId="4" fontId="5" fillId="0" borderId="1" xfId="0" quotePrefix="1" applyNumberFormat="1" applyFont="1" applyBorder="1"/>
    <xf numFmtId="0" fontId="0" fillId="0" borderId="1" xfId="0" applyBorder="1" applyAlignment="1">
      <alignment horizontal="left"/>
    </xf>
    <xf numFmtId="164" fontId="0" fillId="0" borderId="1" xfId="0" applyNumberFormat="1" applyBorder="1"/>
    <xf numFmtId="164" fontId="6" fillId="0" borderId="1" xfId="0" applyNumberFormat="1" applyFont="1" applyBorder="1"/>
    <xf numFmtId="4" fontId="3" fillId="0" borderId="1" xfId="0" applyNumberFormat="1" applyFont="1" applyBorder="1"/>
    <xf numFmtId="164" fontId="1" fillId="0" borderId="1" xfId="0" applyNumberFormat="1" applyFont="1" applyBorder="1"/>
    <xf numFmtId="164" fontId="7" fillId="0" borderId="1" xfId="0" applyNumberFormat="1" applyFont="1" applyBorder="1"/>
    <xf numFmtId="0" fontId="1" fillId="0" borderId="1" xfId="0" applyFont="1" applyBorder="1" applyAlignment="1">
      <alignment horizontal="left"/>
    </xf>
    <xf numFmtId="164" fontId="5" fillId="0" borderId="1" xfId="0" applyNumberFormat="1" applyFont="1" applyBorder="1"/>
    <xf numFmtId="0" fontId="8" fillId="0" borderId="1" xfId="0" applyFont="1" applyBorder="1"/>
    <xf numFmtId="4" fontId="5" fillId="0" borderId="1" xfId="0" applyNumberFormat="1" applyFont="1" applyBorder="1"/>
    <xf numFmtId="164" fontId="5" fillId="2" borderId="1" xfId="0" applyNumberFormat="1" applyFont="1" applyFill="1" applyBorder="1"/>
    <xf numFmtId="0" fontId="0" fillId="3" borderId="1" xfId="0" applyFill="1" applyBorder="1"/>
    <xf numFmtId="164" fontId="0" fillId="2" borderId="1" xfId="0" applyNumberFormat="1" applyFill="1" applyBorder="1"/>
    <xf numFmtId="164" fontId="0" fillId="3" borderId="1" xfId="0" applyNumberFormat="1" applyFill="1" applyBorder="1"/>
    <xf numFmtId="0" fontId="0" fillId="2" borderId="1" xfId="0" applyFill="1" applyBorder="1"/>
    <xf numFmtId="0" fontId="10" fillId="0" borderId="0" xfId="0" applyFont="1"/>
    <xf numFmtId="0" fontId="11" fillId="4" borderId="2" xfId="0" applyFont="1" applyFill="1" applyBorder="1"/>
    <xf numFmtId="0" fontId="11" fillId="4" borderId="2" xfId="0" applyFont="1" applyFill="1" applyBorder="1" applyAlignment="1">
      <alignment horizontal="center"/>
    </xf>
    <xf numFmtId="0" fontId="11" fillId="5" borderId="2" xfId="0" applyFont="1" applyFill="1" applyBorder="1" applyAlignment="1">
      <alignment horizontal="center"/>
    </xf>
    <xf numFmtId="0" fontId="11" fillId="4" borderId="3" xfId="0" applyFont="1" applyFill="1" applyBorder="1"/>
    <xf numFmtId="0" fontId="11" fillId="4" borderId="3" xfId="0" applyFont="1" applyFill="1" applyBorder="1" applyAlignment="1">
      <alignment horizontal="center"/>
    </xf>
    <xf numFmtId="0" fontId="11" fillId="5" borderId="3" xfId="0" applyFont="1" applyFill="1" applyBorder="1" applyAlignment="1">
      <alignment horizontal="center"/>
    </xf>
    <xf numFmtId="0" fontId="12" fillId="0" borderId="4" xfId="0" applyFont="1" applyBorder="1"/>
    <xf numFmtId="3" fontId="12" fillId="0" borderId="4" xfId="0" applyNumberFormat="1" applyFont="1" applyBorder="1"/>
    <xf numFmtId="0" fontId="0" fillId="0" borderId="2" xfId="0" applyBorder="1"/>
    <xf numFmtId="0" fontId="0" fillId="0" borderId="4" xfId="0" applyBorder="1"/>
    <xf numFmtId="0" fontId="0" fillId="0" borderId="3" xfId="0" applyBorder="1"/>
    <xf numFmtId="0" fontId="11" fillId="4" borderId="1" xfId="0" applyFont="1" applyFill="1" applyBorder="1"/>
    <xf numFmtId="3" fontId="11" fillId="4" borderId="1" xfId="0" applyNumberFormat="1" applyFont="1" applyFill="1" applyBorder="1"/>
    <xf numFmtId="3" fontId="11" fillId="5" borderId="1" xfId="0" applyNumberFormat="1" applyFont="1" applyFill="1" applyBorder="1"/>
    <xf numFmtId="0" fontId="11" fillId="0" borderId="2" xfId="0" applyFont="1" applyBorder="1"/>
    <xf numFmtId="3" fontId="11" fillId="0" borderId="2" xfId="0" applyNumberFormat="1" applyFont="1" applyBorder="1"/>
    <xf numFmtId="0" fontId="11" fillId="6" borderId="2" xfId="0" applyFont="1" applyFill="1" applyBorder="1"/>
    <xf numFmtId="3" fontId="11" fillId="6" borderId="5" xfId="0" applyNumberFormat="1" applyFont="1" applyFill="1" applyBorder="1"/>
    <xf numFmtId="3" fontId="11" fillId="5" borderId="2" xfId="0" applyNumberFormat="1" applyFont="1" applyFill="1" applyBorder="1"/>
    <xf numFmtId="0" fontId="6" fillId="0" borderId="1" xfId="0" applyFont="1" applyBorder="1"/>
    <xf numFmtId="9" fontId="13" fillId="0" borderId="1" xfId="1" applyFont="1" applyFill="1" applyBorder="1"/>
    <xf numFmtId="9" fontId="11" fillId="5" borderId="3" xfId="1" applyFont="1" applyFill="1" applyBorder="1"/>
    <xf numFmtId="3" fontId="11" fillId="5" borderId="3" xfId="0" applyNumberFormat="1" applyFont="1" applyFill="1" applyBorder="1" applyAlignment="1">
      <alignment horizontal="center"/>
    </xf>
    <xf numFmtId="3" fontId="11" fillId="5" borderId="6" xfId="0" applyNumberFormat="1" applyFont="1" applyFill="1" applyBorder="1"/>
    <xf numFmtId="3" fontId="11" fillId="5" borderId="5" xfId="0" applyNumberFormat="1" applyFont="1" applyFill="1" applyBorder="1"/>
    <xf numFmtId="0" fontId="13" fillId="0" borderId="3" xfId="0" applyFont="1" applyBorder="1"/>
    <xf numFmtId="9" fontId="11" fillId="5" borderId="7" xfId="1" applyFont="1" applyFill="1" applyBorder="1"/>
    <xf numFmtId="3" fontId="11" fillId="5" borderId="8" xfId="0" applyNumberFormat="1" applyFont="1" applyFill="1" applyBorder="1" applyAlignment="1">
      <alignment horizontal="center"/>
    </xf>
    <xf numFmtId="0" fontId="12" fillId="0" borderId="3" xfId="0" applyFont="1" applyBorder="1"/>
    <xf numFmtId="0" fontId="12" fillId="0" borderId="8" xfId="0" applyFont="1" applyBorder="1"/>
    <xf numFmtId="3" fontId="11" fillId="4" borderId="9" xfId="0" applyNumberFormat="1" applyFont="1" applyFill="1" applyBorder="1"/>
    <xf numFmtId="0" fontId="13" fillId="0" borderId="1" xfId="0" applyFont="1" applyBorder="1"/>
    <xf numFmtId="9" fontId="13" fillId="0" borderId="9" xfId="1" applyFont="1" applyFill="1" applyBorder="1"/>
    <xf numFmtId="0" fontId="11" fillId="4" borderId="4" xfId="0" applyFont="1" applyFill="1" applyBorder="1"/>
    <xf numFmtId="3" fontId="11" fillId="4" borderId="4" xfId="0" applyNumberFormat="1" applyFont="1" applyFill="1" applyBorder="1"/>
    <xf numFmtId="0" fontId="1" fillId="0" borderId="0" xfId="0" applyFont="1"/>
    <xf numFmtId="42" fontId="0" fillId="0" borderId="0" xfId="0" applyNumberFormat="1"/>
    <xf numFmtId="0" fontId="14" fillId="0" borderId="0" xfId="0" applyFont="1"/>
    <xf numFmtId="0" fontId="1" fillId="2" borderId="1" xfId="0" applyFont="1" applyFill="1" applyBorder="1"/>
    <xf numFmtId="4" fontId="5" fillId="2" borderId="1" xfId="0" quotePrefix="1" applyNumberFormat="1" applyFont="1" applyFill="1" applyBorder="1"/>
    <xf numFmtId="0" fontId="5" fillId="0" borderId="1" xfId="0" applyFont="1" applyBorder="1"/>
    <xf numFmtId="42" fontId="0" fillId="0" borderId="1" xfId="0" applyNumberFormat="1" applyBorder="1"/>
    <xf numFmtId="42" fontId="1" fillId="0" borderId="1" xfId="0" applyNumberFormat="1" applyFont="1" applyBorder="1"/>
    <xf numFmtId="3" fontId="0" fillId="0" borderId="0" xfId="0" applyNumberFormat="1"/>
    <xf numFmtId="3" fontId="1" fillId="2" borderId="1" xfId="0" applyNumberFormat="1" applyFont="1" applyFill="1" applyBorder="1"/>
    <xf numFmtId="3" fontId="0" fillId="0" borderId="1" xfId="0" applyNumberFormat="1" applyBorder="1"/>
    <xf numFmtId="3" fontId="6" fillId="0" borderId="1" xfId="0" applyNumberFormat="1" applyFont="1" applyBorder="1"/>
    <xf numFmtId="3" fontId="5" fillId="0" borderId="1" xfId="0" applyNumberFormat="1" applyFont="1" applyBorder="1"/>
    <xf numFmtId="0" fontId="15" fillId="0" borderId="1" xfId="0" applyFont="1" applyBorder="1"/>
    <xf numFmtId="42" fontId="15" fillId="0" borderId="1" xfId="0" applyNumberFormat="1" applyFont="1" applyBorder="1"/>
    <xf numFmtId="0" fontId="2" fillId="0" borderId="0" xfId="0" applyFont="1"/>
    <xf numFmtId="0" fontId="0" fillId="0" borderId="0" xfId="0"/>
  </cellXfs>
  <cellStyles count="2">
    <cellStyle name="Normal" xfId="0" builtinId="0"/>
    <cellStyle name="Pros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0</xdr:col>
      <xdr:colOff>923925</xdr:colOff>
      <xdr:row>5</xdr:row>
      <xdr:rowOff>104775</xdr:rowOff>
    </xdr:to>
    <xdr:pic>
      <xdr:nvPicPr>
        <xdr:cNvPr id="2" name="Bilde 1" descr="http://nisk.custompublish.com/getfile.php/614809.1148.dqeuqxtwqf/%C2%A8NISK%20LOGO_120x120.jpg?force=1&amp;3&amp;">
          <a:extLst>
            <a:ext uri="{FF2B5EF4-FFF2-40B4-BE49-F238E27FC236}">
              <a16:creationId xmlns:a16="http://schemas.microsoft.com/office/drawing/2014/main" id="{C4AAB819-6003-4FE7-B2D7-15B6B04FB12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369570"/>
          <a:ext cx="790575" cy="76009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26</xdr:col>
      <xdr:colOff>534445</xdr:colOff>
      <xdr:row>87</xdr:row>
      <xdr:rowOff>44034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A11154C-A2E2-881E-F385-859650F4DC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31520"/>
          <a:ext cx="21138925" cy="152230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28</xdr:col>
      <xdr:colOff>664224</xdr:colOff>
      <xdr:row>137</xdr:row>
      <xdr:rowOff>50788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C3F90E9-9B9D-5ACF-0B99-AE15DBF0E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093440"/>
          <a:ext cx="22853664" cy="90119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23</xdr:col>
      <xdr:colOff>511250</xdr:colOff>
      <xdr:row>81</xdr:row>
      <xdr:rowOff>152456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3600B7E-75CF-E5E4-E6A6-31BB048B1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4400"/>
          <a:ext cx="18738290" cy="140513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8</xdr:col>
      <xdr:colOff>67535</xdr:colOff>
      <xdr:row>44</xdr:row>
      <xdr:rowOff>86774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51423B1-7511-C114-E50D-CDF74F7FE3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6163535" cy="75162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28</xdr:col>
      <xdr:colOff>416540</xdr:colOff>
      <xdr:row>91</xdr:row>
      <xdr:rowOff>114606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6863262-6B06-B6F7-751F-C951A8919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14400"/>
          <a:ext cx="22605980" cy="15842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31</xdr:col>
      <xdr:colOff>306366</xdr:colOff>
      <xdr:row>142</xdr:row>
      <xdr:rowOff>29855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6C04D304-59D0-1E28-2709-82B2C41C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6824960"/>
          <a:ext cx="24873246" cy="917385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PRIVAT\PRIVAT\NISK\NISK%20Hovedstyre\Representantm&#248;ter\RS2024\AVD.%20Oslo,%20Akershus,%20&#216;stfold%20(1)\Budsjett_NISK_AVD._OSLO_AKERSHUS_&#216;STFOLD_2024.xlsx" TargetMode="External"/><Relationship Id="rId1" Type="http://schemas.openxmlformats.org/officeDocument/2006/relationships/externalLinkPath" Target="file:///D:\PRIVAT\PRIVAT\NISK\NISK%20Hovedstyre\Representantm&#248;ter\RS2024\AVD.%20Oslo,%20Akershus,%20&#216;stfold%20(1)\Budsjett_NISK_AVD._OSLO_AKERSHUS_&#216;STFOLD_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UD 2024"/>
      <sheetName val="INNTEKTER"/>
      <sheetName val="VAREKOSTNADER"/>
      <sheetName val="DRIFTSKOSTNADER"/>
    </sheetNames>
    <sheetDataSet>
      <sheetData sheetId="0"/>
      <sheetData sheetId="1">
        <row r="4">
          <cell r="D4">
            <v>16600</v>
          </cell>
        </row>
        <row r="5">
          <cell r="D5">
            <v>19200</v>
          </cell>
        </row>
        <row r="6">
          <cell r="D6">
            <v>3000</v>
          </cell>
        </row>
        <row r="7">
          <cell r="D7">
            <v>60000</v>
          </cell>
        </row>
        <row r="8">
          <cell r="D8">
            <v>1500</v>
          </cell>
        </row>
        <row r="9">
          <cell r="D9">
            <v>63840</v>
          </cell>
        </row>
        <row r="10">
          <cell r="D10">
            <v>63840</v>
          </cell>
        </row>
        <row r="11">
          <cell r="D11">
            <v>8750</v>
          </cell>
        </row>
        <row r="12">
          <cell r="D12">
            <v>8000</v>
          </cell>
        </row>
      </sheetData>
      <sheetData sheetId="2">
        <row r="10">
          <cell r="D10">
            <v>9800</v>
          </cell>
        </row>
        <row r="16">
          <cell r="D16">
            <v>15100</v>
          </cell>
        </row>
        <row r="17">
          <cell r="D17">
            <v>1000</v>
          </cell>
        </row>
        <row r="21">
          <cell r="D21">
            <v>54500</v>
          </cell>
        </row>
        <row r="24">
          <cell r="D24">
            <v>1600</v>
          </cell>
        </row>
        <row r="28">
          <cell r="D28">
            <v>67746.559999999998</v>
          </cell>
        </row>
        <row r="31">
          <cell r="D31">
            <v>67746.559999999998</v>
          </cell>
        </row>
        <row r="32">
          <cell r="D32">
            <v>9000</v>
          </cell>
        </row>
        <row r="33">
          <cell r="D33">
            <v>8000</v>
          </cell>
        </row>
      </sheetData>
      <sheetData sheetId="3">
        <row r="3">
          <cell r="B3">
            <v>5000</v>
          </cell>
        </row>
        <row r="4">
          <cell r="B4">
            <v>5000</v>
          </cell>
        </row>
        <row r="5">
          <cell r="B5">
            <v>1800</v>
          </cell>
        </row>
        <row r="10">
          <cell r="B10">
            <v>1500</v>
          </cell>
        </row>
      </sheetData>
    </sheetDataSet>
  </externalBook>
</externalLink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A7423-5789-4DE0-8BC2-D1210D711C30}">
  <dimension ref="A1:F50"/>
  <sheetViews>
    <sheetView tabSelected="1" workbookViewId="0">
      <selection activeCell="E38" sqref="E38"/>
    </sheetView>
  </sheetViews>
  <sheetFormatPr baseColWidth="10" defaultRowHeight="14.5" x14ac:dyDescent="0.35"/>
  <cols>
    <col min="1" max="1" width="30.54296875" customWidth="1"/>
    <col min="3" max="3" width="14.26953125" style="59" customWidth="1"/>
    <col min="4" max="4" width="14.54296875" style="58" customWidth="1"/>
  </cols>
  <sheetData>
    <row r="1" spans="1:4" ht="21" x14ac:dyDescent="0.5">
      <c r="A1" s="73" t="s">
        <v>46</v>
      </c>
      <c r="B1" s="73"/>
      <c r="C1" s="74"/>
      <c r="D1" s="74"/>
    </row>
    <row r="2" spans="1:4" ht="21" x14ac:dyDescent="0.5">
      <c r="A2" s="2" t="s">
        <v>124</v>
      </c>
      <c r="B2" s="2"/>
    </row>
    <row r="8" spans="1:4" ht="15.5" x14ac:dyDescent="0.35">
      <c r="A8" s="63" t="s">
        <v>107</v>
      </c>
      <c r="B8" s="5"/>
      <c r="C8" s="64"/>
      <c r="D8" s="4"/>
    </row>
    <row r="9" spans="1:4" x14ac:dyDescent="0.35">
      <c r="A9" s="5" t="s">
        <v>108</v>
      </c>
      <c r="B9" s="5"/>
      <c r="C9" s="64">
        <f>Hovedstyret!G20</f>
        <v>1327500</v>
      </c>
      <c r="D9" s="4"/>
    </row>
    <row r="10" spans="1:4" x14ac:dyDescent="0.35">
      <c r="A10" s="5" t="s">
        <v>110</v>
      </c>
      <c r="B10" s="5"/>
      <c r="C10" s="64">
        <f>Avd.OAØ!B19</f>
        <v>244730</v>
      </c>
      <c r="D10" s="4"/>
    </row>
    <row r="11" spans="1:4" x14ac:dyDescent="0.35">
      <c r="A11" s="5" t="s">
        <v>109</v>
      </c>
      <c r="B11" s="5"/>
      <c r="C11" s="64">
        <v>208600</v>
      </c>
      <c r="D11" s="4" t="s">
        <v>127</v>
      </c>
    </row>
    <row r="12" spans="1:4" x14ac:dyDescent="0.35">
      <c r="A12" s="5" t="s">
        <v>111</v>
      </c>
      <c r="B12" s="5"/>
      <c r="C12" s="64">
        <v>0</v>
      </c>
      <c r="D12" s="4"/>
    </row>
    <row r="13" spans="1:4" x14ac:dyDescent="0.35">
      <c r="A13" s="5" t="s">
        <v>112</v>
      </c>
      <c r="B13" s="5"/>
      <c r="C13" s="64"/>
      <c r="D13" s="4" t="s">
        <v>126</v>
      </c>
    </row>
    <row r="14" spans="1:4" x14ac:dyDescent="0.35">
      <c r="A14" s="5" t="s">
        <v>113</v>
      </c>
      <c r="B14" s="5"/>
      <c r="C14" s="64">
        <v>49000</v>
      </c>
      <c r="D14" s="4"/>
    </row>
    <row r="15" spans="1:4" x14ac:dyDescent="0.35">
      <c r="A15" s="5" t="s">
        <v>114</v>
      </c>
      <c r="B15" s="5"/>
      <c r="C15" s="64">
        <v>197700</v>
      </c>
      <c r="D15" s="4" t="s">
        <v>127</v>
      </c>
    </row>
    <row r="16" spans="1:4" x14ac:dyDescent="0.35">
      <c r="A16" s="5" t="s">
        <v>115</v>
      </c>
      <c r="B16" s="5"/>
      <c r="C16" s="64">
        <v>43000</v>
      </c>
      <c r="D16" s="4"/>
    </row>
    <row r="17" spans="1:6" x14ac:dyDescent="0.35">
      <c r="A17" s="4" t="s">
        <v>119</v>
      </c>
      <c r="B17" s="4"/>
      <c r="C17" s="65">
        <f>SUM(C9:C16)</f>
        <v>2070530</v>
      </c>
      <c r="D17" s="65">
        <f>C17</f>
        <v>2070530</v>
      </c>
      <c r="F17" t="s">
        <v>71</v>
      </c>
    </row>
    <row r="18" spans="1:6" x14ac:dyDescent="0.35">
      <c r="A18" s="5"/>
      <c r="B18" s="5"/>
      <c r="C18" s="64"/>
      <c r="D18" s="4"/>
    </row>
    <row r="19" spans="1:6" ht="15.5" x14ac:dyDescent="0.35">
      <c r="A19" s="63" t="s">
        <v>116</v>
      </c>
      <c r="B19" s="5"/>
      <c r="C19" s="64"/>
      <c r="D19" s="4"/>
    </row>
    <row r="20" spans="1:6" x14ac:dyDescent="0.35">
      <c r="A20" s="5" t="s">
        <v>108</v>
      </c>
      <c r="B20" s="5"/>
      <c r="C20" s="64">
        <f>Hovedstyret!G54</f>
        <v>1323800</v>
      </c>
      <c r="D20" s="4"/>
    </row>
    <row r="21" spans="1:6" x14ac:dyDescent="0.35">
      <c r="A21" s="5" t="s">
        <v>110</v>
      </c>
      <c r="B21" s="5"/>
      <c r="C21" s="64">
        <f>Avd.OAØ!B39</f>
        <v>247793.12</v>
      </c>
      <c r="D21" s="4"/>
    </row>
    <row r="22" spans="1:6" x14ac:dyDescent="0.35">
      <c r="A22" s="5" t="s">
        <v>109</v>
      </c>
      <c r="B22" s="5"/>
      <c r="C22" s="64">
        <v>203800</v>
      </c>
      <c r="D22" s="4" t="s">
        <v>127</v>
      </c>
    </row>
    <row r="23" spans="1:6" x14ac:dyDescent="0.35">
      <c r="A23" s="5" t="s">
        <v>111</v>
      </c>
      <c r="B23" s="5"/>
      <c r="C23" s="64">
        <v>0</v>
      </c>
      <c r="D23" s="4"/>
    </row>
    <row r="24" spans="1:6" x14ac:dyDescent="0.35">
      <c r="A24" s="5" t="s">
        <v>112</v>
      </c>
      <c r="B24" s="5"/>
      <c r="C24" s="64"/>
      <c r="D24" s="4" t="s">
        <v>126</v>
      </c>
    </row>
    <row r="25" spans="1:6" x14ac:dyDescent="0.35">
      <c r="A25" s="5" t="s">
        <v>113</v>
      </c>
      <c r="B25" s="5"/>
      <c r="C25" s="64">
        <v>30000</v>
      </c>
      <c r="D25" s="4"/>
    </row>
    <row r="26" spans="1:6" x14ac:dyDescent="0.35">
      <c r="A26" s="5" t="s">
        <v>114</v>
      </c>
      <c r="B26" s="5"/>
      <c r="C26" s="64">
        <v>247500</v>
      </c>
      <c r="D26" s="4" t="s">
        <v>127</v>
      </c>
    </row>
    <row r="27" spans="1:6" x14ac:dyDescent="0.35">
      <c r="A27" s="5" t="s">
        <v>115</v>
      </c>
      <c r="B27" s="5"/>
      <c r="C27" s="64">
        <v>35500</v>
      </c>
      <c r="D27" s="4"/>
    </row>
    <row r="28" spans="1:6" x14ac:dyDescent="0.35">
      <c r="A28" s="4" t="s">
        <v>119</v>
      </c>
      <c r="B28" s="4"/>
      <c r="C28" s="65">
        <f>SUM(C20:C27)</f>
        <v>2088393.12</v>
      </c>
      <c r="D28" s="65">
        <f>C28</f>
        <v>2088393.12</v>
      </c>
    </row>
    <row r="29" spans="1:6" x14ac:dyDescent="0.35">
      <c r="A29" s="5"/>
      <c r="B29" s="5"/>
      <c r="C29" s="64"/>
      <c r="D29" s="4"/>
    </row>
    <row r="30" spans="1:6" ht="15.5" x14ac:dyDescent="0.35">
      <c r="A30" s="63" t="s">
        <v>117</v>
      </c>
      <c r="B30" s="5"/>
      <c r="C30" s="64"/>
      <c r="D30" s="4"/>
    </row>
    <row r="31" spans="1:6" x14ac:dyDescent="0.35">
      <c r="A31" s="5" t="s">
        <v>108</v>
      </c>
      <c r="B31" s="5"/>
      <c r="C31" s="64">
        <f>C9-C20</f>
        <v>3700</v>
      </c>
      <c r="D31" s="4"/>
    </row>
    <row r="32" spans="1:6" x14ac:dyDescent="0.35">
      <c r="A32" s="5" t="s">
        <v>110</v>
      </c>
      <c r="B32" s="5"/>
      <c r="C32" s="64">
        <f>C10-C21</f>
        <v>-3063.1199999999953</v>
      </c>
      <c r="D32" s="4"/>
    </row>
    <row r="33" spans="1:5" x14ac:dyDescent="0.35">
      <c r="A33" s="5" t="s">
        <v>109</v>
      </c>
      <c r="B33" s="5"/>
      <c r="C33" s="64">
        <f>C11-C22</f>
        <v>4800</v>
      </c>
      <c r="D33" s="4" t="s">
        <v>127</v>
      </c>
    </row>
    <row r="34" spans="1:5" x14ac:dyDescent="0.35">
      <c r="A34" s="5" t="s">
        <v>111</v>
      </c>
      <c r="B34" s="5"/>
      <c r="C34" s="64">
        <v>0</v>
      </c>
      <c r="D34" s="4"/>
    </row>
    <row r="35" spans="1:5" x14ac:dyDescent="0.35">
      <c r="A35" s="5" t="s">
        <v>112</v>
      </c>
      <c r="B35" s="5"/>
      <c r="C35" s="64"/>
      <c r="D35" s="4" t="s">
        <v>126</v>
      </c>
    </row>
    <row r="36" spans="1:5" x14ac:dyDescent="0.35">
      <c r="A36" s="5" t="s">
        <v>113</v>
      </c>
      <c r="B36" s="5"/>
      <c r="C36" s="64">
        <f>C14-C25</f>
        <v>19000</v>
      </c>
      <c r="D36" s="4"/>
    </row>
    <row r="37" spans="1:5" x14ac:dyDescent="0.35">
      <c r="A37" s="5" t="s">
        <v>114</v>
      </c>
      <c r="B37" s="5"/>
      <c r="C37" s="64">
        <f>C15-C26</f>
        <v>-49800</v>
      </c>
      <c r="D37" s="4" t="s">
        <v>127</v>
      </c>
    </row>
    <row r="38" spans="1:5" x14ac:dyDescent="0.35">
      <c r="A38" s="5" t="s">
        <v>115</v>
      </c>
      <c r="B38" s="5"/>
      <c r="C38" s="64">
        <f>C16-C27</f>
        <v>7500</v>
      </c>
      <c r="D38" s="4"/>
      <c r="E38" t="s">
        <v>71</v>
      </c>
    </row>
    <row r="39" spans="1:5" x14ac:dyDescent="0.35">
      <c r="A39" s="71" t="s">
        <v>119</v>
      </c>
      <c r="B39" s="71"/>
      <c r="C39" s="72">
        <f>SUM(C31:C38)</f>
        <v>-17863.119999999995</v>
      </c>
      <c r="D39" s="72">
        <f>C39</f>
        <v>-17863.119999999995</v>
      </c>
    </row>
    <row r="40" spans="1:5" x14ac:dyDescent="0.35">
      <c r="A40" s="5"/>
      <c r="B40" s="5"/>
      <c r="C40" s="64"/>
      <c r="D40" s="4"/>
    </row>
    <row r="41" spans="1:5" ht="15.5" x14ac:dyDescent="0.35">
      <c r="A41" s="63" t="s">
        <v>118</v>
      </c>
      <c r="B41" s="5"/>
      <c r="C41" s="64"/>
      <c r="D41" s="4"/>
    </row>
    <row r="42" spans="1:5" x14ac:dyDescent="0.35">
      <c r="A42" s="5" t="s">
        <v>108</v>
      </c>
      <c r="B42" s="5"/>
      <c r="C42" s="64"/>
      <c r="D42" s="4"/>
    </row>
    <row r="43" spans="1:5" x14ac:dyDescent="0.35">
      <c r="A43" s="5" t="s">
        <v>110</v>
      </c>
      <c r="B43" s="5"/>
      <c r="C43" s="64"/>
      <c r="D43" s="4"/>
    </row>
    <row r="44" spans="1:5" x14ac:dyDescent="0.35">
      <c r="A44" s="5" t="s">
        <v>109</v>
      </c>
      <c r="B44" s="5"/>
      <c r="C44" s="64"/>
      <c r="D44" s="4" t="s">
        <v>127</v>
      </c>
    </row>
    <row r="45" spans="1:5" x14ac:dyDescent="0.35">
      <c r="A45" s="5" t="s">
        <v>111</v>
      </c>
      <c r="B45" s="5"/>
      <c r="C45" s="64"/>
      <c r="D45" s="4"/>
    </row>
    <row r="46" spans="1:5" x14ac:dyDescent="0.35">
      <c r="A46" s="5" t="s">
        <v>112</v>
      </c>
      <c r="B46" s="5"/>
      <c r="C46" s="64"/>
      <c r="D46" s="4" t="s">
        <v>126</v>
      </c>
    </row>
    <row r="47" spans="1:5" x14ac:dyDescent="0.35">
      <c r="A47" s="5" t="s">
        <v>113</v>
      </c>
      <c r="B47" s="5"/>
      <c r="C47" s="64"/>
      <c r="D47" s="4"/>
    </row>
    <row r="48" spans="1:5" x14ac:dyDescent="0.35">
      <c r="A48" s="5" t="s">
        <v>114</v>
      </c>
      <c r="B48" s="5"/>
      <c r="C48" s="64"/>
      <c r="D48" s="4" t="s">
        <v>127</v>
      </c>
    </row>
    <row r="49" spans="1:4" x14ac:dyDescent="0.35">
      <c r="A49" s="5" t="s">
        <v>115</v>
      </c>
      <c r="B49" s="5"/>
      <c r="C49" s="64"/>
      <c r="D49" s="4"/>
    </row>
    <row r="50" spans="1:4" x14ac:dyDescent="0.35">
      <c r="A50" s="4" t="s">
        <v>119</v>
      </c>
      <c r="B50" s="4"/>
      <c r="C50" s="65">
        <f>SUM(C43:C49)</f>
        <v>0</v>
      </c>
      <c r="D50" s="65">
        <f>C50</f>
        <v>0</v>
      </c>
    </row>
  </sheetData>
  <mergeCells count="1">
    <mergeCell ref="A1:D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2B692-B363-4D36-975C-B7B6C47B46CC}">
  <dimension ref="A2:O68"/>
  <sheetViews>
    <sheetView workbookViewId="0">
      <selection activeCell="I7" sqref="I7"/>
    </sheetView>
  </sheetViews>
  <sheetFormatPr baseColWidth="10" defaultRowHeight="14.5" x14ac:dyDescent="0.35"/>
  <cols>
    <col min="3" max="3" width="26.7265625" customWidth="1"/>
    <col min="7" max="7" width="13.453125" customWidth="1"/>
    <col min="11" max="11" width="24.7265625" customWidth="1"/>
    <col min="15" max="15" width="15.54296875" customWidth="1"/>
  </cols>
  <sheetData>
    <row r="2" spans="1:15" ht="18.5" x14ac:dyDescent="0.45">
      <c r="A2" s="60" t="s">
        <v>120</v>
      </c>
    </row>
    <row r="6" spans="1:15" ht="21" x14ac:dyDescent="0.5">
      <c r="A6" s="73" t="s">
        <v>46</v>
      </c>
      <c r="B6" s="73"/>
      <c r="C6" s="74"/>
      <c r="D6" s="74"/>
      <c r="E6" s="74"/>
      <c r="F6" s="74"/>
      <c r="G6" s="1"/>
      <c r="I6" s="73" t="s">
        <v>50</v>
      </c>
      <c r="J6" s="73"/>
      <c r="K6" s="74"/>
      <c r="L6" s="74"/>
      <c r="M6" s="74"/>
      <c r="N6" s="74"/>
      <c r="O6" s="1"/>
    </row>
    <row r="7" spans="1:15" ht="21" x14ac:dyDescent="0.5">
      <c r="A7" s="2"/>
      <c r="B7" s="2"/>
      <c r="G7" s="1"/>
      <c r="I7" s="2"/>
      <c r="J7" s="2"/>
      <c r="O7" s="1"/>
    </row>
    <row r="8" spans="1:15" ht="21" x14ac:dyDescent="0.5">
      <c r="A8" s="2"/>
      <c r="B8" s="2"/>
      <c r="C8" t="s">
        <v>0</v>
      </c>
      <c r="G8" s="1"/>
      <c r="I8" s="2"/>
      <c r="J8" s="2"/>
      <c r="K8" t="s">
        <v>0</v>
      </c>
      <c r="O8" s="1"/>
    </row>
    <row r="9" spans="1:15" ht="15.5" x14ac:dyDescent="0.35">
      <c r="A9" s="4" t="s">
        <v>1</v>
      </c>
      <c r="B9" s="4" t="s">
        <v>2</v>
      </c>
      <c r="C9" s="5"/>
      <c r="D9" s="4" t="s">
        <v>3</v>
      </c>
      <c r="E9" s="4" t="s">
        <v>4</v>
      </c>
      <c r="F9" s="4">
        <v>2024</v>
      </c>
      <c r="G9" s="6"/>
      <c r="I9" s="4" t="s">
        <v>1</v>
      </c>
      <c r="J9" s="4" t="s">
        <v>2</v>
      </c>
      <c r="K9" s="5"/>
      <c r="L9" s="4" t="s">
        <v>3</v>
      </c>
      <c r="M9" s="4" t="s">
        <v>4</v>
      </c>
      <c r="N9" s="4">
        <v>2023</v>
      </c>
      <c r="O9" s="6"/>
    </row>
    <row r="10" spans="1:15" ht="15.5" x14ac:dyDescent="0.35">
      <c r="A10" s="7"/>
      <c r="B10" s="7"/>
      <c r="C10" s="5" t="s">
        <v>5</v>
      </c>
      <c r="D10" s="5">
        <v>1</v>
      </c>
      <c r="E10" s="5"/>
      <c r="F10" s="5">
        <v>15000</v>
      </c>
      <c r="G10" s="8"/>
      <c r="H10" s="1"/>
      <c r="I10" s="7"/>
      <c r="J10" s="7"/>
      <c r="K10" s="5" t="s">
        <v>5</v>
      </c>
      <c r="L10" s="5">
        <v>1</v>
      </c>
      <c r="M10" s="5"/>
      <c r="N10" s="5">
        <v>10000</v>
      </c>
      <c r="O10" s="8"/>
    </row>
    <row r="11" spans="1:15" ht="15.5" x14ac:dyDescent="0.35">
      <c r="A11" s="7"/>
      <c r="B11" s="7"/>
      <c r="C11" s="5"/>
      <c r="D11" s="5">
        <v>1</v>
      </c>
      <c r="E11" s="5"/>
      <c r="F11" s="9"/>
      <c r="G11" s="10"/>
      <c r="I11" s="7"/>
      <c r="J11" s="7"/>
      <c r="K11" s="5" t="s">
        <v>51</v>
      </c>
      <c r="L11" s="5">
        <v>1</v>
      </c>
      <c r="M11" s="5"/>
      <c r="N11" s="9">
        <v>120000</v>
      </c>
      <c r="O11" s="10"/>
    </row>
    <row r="12" spans="1:15" ht="15.5" x14ac:dyDescent="0.35">
      <c r="A12" s="7"/>
      <c r="B12" s="7"/>
      <c r="C12" s="5" t="s">
        <v>6</v>
      </c>
      <c r="D12" s="5">
        <v>1</v>
      </c>
      <c r="E12" s="5"/>
      <c r="F12" s="18">
        <v>25000</v>
      </c>
      <c r="G12" s="8"/>
      <c r="H12" s="1"/>
      <c r="I12" s="7"/>
      <c r="J12" s="7"/>
      <c r="K12" s="5" t="s">
        <v>6</v>
      </c>
      <c r="L12" s="5">
        <v>1</v>
      </c>
      <c r="M12" s="5"/>
      <c r="N12" s="18">
        <v>25000</v>
      </c>
      <c r="O12" s="8"/>
    </row>
    <row r="13" spans="1:15" ht="15.5" x14ac:dyDescent="0.35">
      <c r="A13" s="7"/>
      <c r="B13" s="7"/>
      <c r="C13" s="5" t="s">
        <v>7</v>
      </c>
      <c r="D13" s="5">
        <v>1</v>
      </c>
      <c r="E13" s="5"/>
      <c r="F13" s="18">
        <v>30000</v>
      </c>
      <c r="G13" s="8"/>
      <c r="H13" s="1"/>
      <c r="I13" s="7"/>
      <c r="J13" s="7"/>
      <c r="K13" s="5" t="s">
        <v>7</v>
      </c>
      <c r="L13" s="5">
        <v>1</v>
      </c>
      <c r="M13" s="5"/>
      <c r="N13" s="18">
        <v>30000</v>
      </c>
      <c r="O13" s="8"/>
    </row>
    <row r="14" spans="1:15" ht="15.5" x14ac:dyDescent="0.35">
      <c r="A14" s="7"/>
      <c r="B14" s="7"/>
      <c r="C14" s="5" t="s">
        <v>8</v>
      </c>
      <c r="D14" s="5">
        <v>1</v>
      </c>
      <c r="E14" s="5"/>
      <c r="F14" s="18">
        <v>85000</v>
      </c>
      <c r="G14" s="10"/>
      <c r="I14" s="7"/>
      <c r="J14" s="7"/>
      <c r="K14" s="5" t="s">
        <v>8</v>
      </c>
      <c r="L14" s="5">
        <v>1</v>
      </c>
      <c r="M14" s="5"/>
      <c r="N14" s="18">
        <v>85000</v>
      </c>
      <c r="O14" s="10"/>
    </row>
    <row r="15" spans="1:15" ht="15.5" x14ac:dyDescent="0.35">
      <c r="A15" s="7"/>
      <c r="B15" s="7"/>
      <c r="C15" s="5" t="s">
        <v>9</v>
      </c>
      <c r="D15" s="5">
        <v>500</v>
      </c>
      <c r="E15" s="5">
        <v>150</v>
      </c>
      <c r="F15" s="18">
        <v>75000</v>
      </c>
      <c r="G15" s="11">
        <f>F10+F11+F12+F13+F14+F15</f>
        <v>230000</v>
      </c>
      <c r="H15" s="1"/>
      <c r="I15" s="7"/>
      <c r="J15" s="7"/>
      <c r="K15" s="5" t="s">
        <v>9</v>
      </c>
      <c r="L15" s="5">
        <v>500</v>
      </c>
      <c r="M15" s="5">
        <v>150</v>
      </c>
      <c r="N15" s="18">
        <v>75000</v>
      </c>
      <c r="O15" s="11">
        <f>N10+N11+N12+N13+N14+N15</f>
        <v>345000</v>
      </c>
    </row>
    <row r="16" spans="1:15" ht="15.5" x14ac:dyDescent="0.35">
      <c r="A16" s="7"/>
      <c r="B16" s="7"/>
      <c r="C16" s="4" t="s">
        <v>10</v>
      </c>
      <c r="D16" s="5"/>
      <c r="E16" s="5"/>
      <c r="F16" s="5"/>
      <c r="G16" s="12"/>
      <c r="H16" s="3"/>
      <c r="I16" s="7"/>
      <c r="J16" s="7"/>
      <c r="K16" s="4" t="s">
        <v>10</v>
      </c>
      <c r="L16" s="5"/>
      <c r="M16" s="5"/>
      <c r="N16" s="5"/>
      <c r="O16" s="12"/>
    </row>
    <row r="17" spans="1:15" ht="15.5" x14ac:dyDescent="0.35">
      <c r="A17" s="13" t="s">
        <v>11</v>
      </c>
      <c r="B17" s="13"/>
      <c r="C17" s="4"/>
      <c r="D17" s="5"/>
      <c r="E17" s="5"/>
      <c r="F17" s="8"/>
      <c r="G17" s="8"/>
      <c r="H17" s="1"/>
      <c r="I17" s="13" t="s">
        <v>11</v>
      </c>
      <c r="J17" s="13"/>
      <c r="K17" s="4"/>
      <c r="L17" s="5"/>
      <c r="M17" s="5"/>
      <c r="N17" s="8"/>
      <c r="O17" s="8"/>
    </row>
    <row r="18" spans="1:15" ht="15.5" x14ac:dyDescent="0.35">
      <c r="A18" s="7"/>
      <c r="B18" s="7"/>
      <c r="C18" s="5"/>
      <c r="D18" s="5"/>
      <c r="E18" s="5"/>
      <c r="F18" s="8"/>
      <c r="G18" s="8"/>
      <c r="H18" s="1"/>
      <c r="I18" s="7"/>
      <c r="J18" s="7"/>
      <c r="K18" s="5"/>
      <c r="L18" s="5"/>
      <c r="M18" s="5"/>
      <c r="N18" s="8"/>
      <c r="O18" s="8"/>
    </row>
    <row r="19" spans="1:15" ht="15.5" x14ac:dyDescent="0.35">
      <c r="A19" s="7"/>
      <c r="B19" s="7"/>
      <c r="C19" s="5" t="s">
        <v>12</v>
      </c>
      <c r="D19" s="5">
        <v>1750</v>
      </c>
      <c r="E19" s="8">
        <v>500</v>
      </c>
      <c r="F19" s="8">
        <v>875000</v>
      </c>
      <c r="G19" s="10"/>
      <c r="I19" s="7"/>
      <c r="J19" s="7"/>
      <c r="K19" s="5" t="s">
        <v>12</v>
      </c>
      <c r="L19" s="5">
        <v>1750</v>
      </c>
      <c r="M19" s="8">
        <v>500</v>
      </c>
      <c r="N19" s="8">
        <v>875000</v>
      </c>
      <c r="O19" s="10"/>
    </row>
    <row r="20" spans="1:15" ht="15.5" x14ac:dyDescent="0.35">
      <c r="A20" s="7"/>
      <c r="B20" s="7"/>
      <c r="C20" s="5" t="s">
        <v>13</v>
      </c>
      <c r="D20" s="5">
        <v>200</v>
      </c>
      <c r="E20" s="8">
        <v>250</v>
      </c>
      <c r="F20" s="8">
        <v>50000</v>
      </c>
      <c r="G20" s="10"/>
      <c r="I20" s="7"/>
      <c r="J20" s="7"/>
      <c r="K20" s="5" t="s">
        <v>13</v>
      </c>
      <c r="L20" s="5">
        <v>200</v>
      </c>
      <c r="M20" s="8">
        <v>250</v>
      </c>
      <c r="N20" s="8">
        <v>50000</v>
      </c>
      <c r="O20" s="10"/>
    </row>
    <row r="21" spans="1:15" ht="15.5" x14ac:dyDescent="0.35">
      <c r="A21" s="7"/>
      <c r="B21" s="7"/>
      <c r="C21" s="5" t="s">
        <v>14</v>
      </c>
      <c r="D21" s="5">
        <v>50</v>
      </c>
      <c r="E21" s="8">
        <v>250</v>
      </c>
      <c r="F21" s="8">
        <v>12500</v>
      </c>
      <c r="G21" s="10"/>
      <c r="I21" s="7"/>
      <c r="J21" s="7"/>
      <c r="K21" s="5" t="s">
        <v>14</v>
      </c>
      <c r="L21" s="5">
        <v>50</v>
      </c>
      <c r="M21" s="8">
        <v>250</v>
      </c>
      <c r="N21" s="8">
        <v>12500</v>
      </c>
      <c r="O21" s="10"/>
    </row>
    <row r="22" spans="1:15" ht="15.5" x14ac:dyDescent="0.35">
      <c r="A22" s="7"/>
      <c r="B22" s="7"/>
      <c r="C22" s="5"/>
      <c r="D22" s="5"/>
      <c r="E22" s="5"/>
      <c r="F22" s="8"/>
      <c r="G22" s="8"/>
      <c r="H22" s="1"/>
      <c r="I22" s="7"/>
      <c r="J22" s="7"/>
      <c r="K22" s="5"/>
      <c r="L22" s="5"/>
      <c r="M22" s="5"/>
      <c r="N22" s="8"/>
      <c r="O22" s="8"/>
    </row>
    <row r="23" spans="1:15" ht="15.5" x14ac:dyDescent="0.35">
      <c r="A23" s="7"/>
      <c r="B23" s="7">
        <v>3907</v>
      </c>
      <c r="C23" s="4" t="s">
        <v>15</v>
      </c>
      <c r="D23" s="5"/>
      <c r="E23" s="5"/>
      <c r="F23" s="8"/>
      <c r="G23" s="14">
        <f>F19+F20+F21</f>
        <v>937500</v>
      </c>
      <c r="H23" s="3"/>
      <c r="I23" s="7"/>
      <c r="J23" s="7">
        <v>3907</v>
      </c>
      <c r="K23" s="4" t="s">
        <v>15</v>
      </c>
      <c r="L23" s="5"/>
      <c r="M23" s="5"/>
      <c r="N23" s="8"/>
      <c r="O23" s="14">
        <f>N19+N20+N21</f>
        <v>937500</v>
      </c>
    </row>
    <row r="24" spans="1:15" ht="15.5" x14ac:dyDescent="0.35">
      <c r="A24" s="7"/>
      <c r="B24" s="7"/>
      <c r="C24" s="5"/>
      <c r="D24" s="5"/>
      <c r="E24" s="5"/>
      <c r="F24" s="8"/>
      <c r="G24" s="8"/>
      <c r="H24" s="1"/>
      <c r="I24" s="7"/>
      <c r="J24" s="7"/>
      <c r="K24" s="5"/>
      <c r="L24" s="5"/>
      <c r="M24" s="5"/>
      <c r="N24" s="8"/>
      <c r="O24" s="8"/>
    </row>
    <row r="25" spans="1:15" ht="15.5" x14ac:dyDescent="0.35">
      <c r="A25" s="7"/>
      <c r="B25" s="7"/>
      <c r="C25" s="4" t="s">
        <v>16</v>
      </c>
      <c r="D25" s="5"/>
      <c r="E25" s="5"/>
      <c r="F25" s="8"/>
      <c r="G25" s="14">
        <f>SUM(G15:G24)</f>
        <v>1167500</v>
      </c>
      <c r="H25" s="3"/>
      <c r="I25" s="7"/>
      <c r="J25" s="7"/>
      <c r="K25" s="4" t="s">
        <v>16</v>
      </c>
      <c r="L25" s="5"/>
      <c r="M25" s="5"/>
      <c r="N25" s="8"/>
      <c r="O25" s="14">
        <f>O15+O23</f>
        <v>1282500</v>
      </c>
    </row>
    <row r="26" spans="1:15" ht="15.5" x14ac:dyDescent="0.35">
      <c r="A26" s="13" t="s">
        <v>17</v>
      </c>
      <c r="B26" s="13"/>
      <c r="C26" s="5"/>
      <c r="D26" s="5"/>
      <c r="E26" s="5"/>
      <c r="F26" s="5"/>
      <c r="G26" s="10"/>
      <c r="I26" s="13" t="s">
        <v>17</v>
      </c>
      <c r="J26" s="13"/>
      <c r="K26" s="5"/>
      <c r="L26" s="5"/>
      <c r="M26" s="5"/>
      <c r="N26" s="5"/>
      <c r="O26" s="10"/>
    </row>
    <row r="27" spans="1:15" ht="15.5" x14ac:dyDescent="0.35">
      <c r="A27" s="7"/>
      <c r="B27" s="7"/>
      <c r="C27" s="5" t="s">
        <v>18</v>
      </c>
      <c r="D27" s="5">
        <v>1</v>
      </c>
      <c r="E27" s="5"/>
      <c r="F27" s="19">
        <v>10000</v>
      </c>
      <c r="G27" s="8"/>
      <c r="H27" s="1"/>
      <c r="I27" s="7"/>
      <c r="J27" s="7"/>
      <c r="K27" s="5" t="s">
        <v>18</v>
      </c>
      <c r="L27" s="5">
        <v>1</v>
      </c>
      <c r="M27" s="5"/>
      <c r="N27" s="19">
        <v>50000</v>
      </c>
      <c r="O27" s="8"/>
    </row>
    <row r="28" spans="1:15" ht="15.5" x14ac:dyDescent="0.35">
      <c r="A28" s="7"/>
      <c r="B28" s="7"/>
      <c r="C28" s="5" t="s">
        <v>19</v>
      </c>
      <c r="D28" s="5">
        <v>7700</v>
      </c>
      <c r="E28" s="5"/>
      <c r="F28" s="20">
        <v>270000</v>
      </c>
      <c r="G28" s="8"/>
      <c r="H28" s="1"/>
      <c r="I28" s="7"/>
      <c r="J28" s="7"/>
      <c r="K28" s="5" t="s">
        <v>19</v>
      </c>
      <c r="L28" s="5">
        <v>7700</v>
      </c>
      <c r="M28" s="5"/>
      <c r="N28" s="20">
        <v>270000</v>
      </c>
      <c r="O28" s="8"/>
    </row>
    <row r="29" spans="1:15" ht="15.5" x14ac:dyDescent="0.35">
      <c r="A29" s="7"/>
      <c r="B29" s="7"/>
      <c r="C29" s="5" t="s">
        <v>20</v>
      </c>
      <c r="D29" s="5">
        <v>1</v>
      </c>
      <c r="E29" s="5"/>
      <c r="F29" s="20">
        <v>10000</v>
      </c>
      <c r="G29" s="8"/>
      <c r="H29" s="1"/>
      <c r="I29" s="7"/>
      <c r="J29" s="7"/>
      <c r="K29" s="5" t="s">
        <v>20</v>
      </c>
      <c r="L29" s="5">
        <v>1</v>
      </c>
      <c r="M29" s="5"/>
      <c r="N29" s="20">
        <v>10000</v>
      </c>
      <c r="O29" s="8"/>
    </row>
    <row r="30" spans="1:15" ht="15.5" x14ac:dyDescent="0.35">
      <c r="A30" s="7"/>
      <c r="B30" s="7"/>
      <c r="C30" s="5"/>
      <c r="D30" s="5"/>
      <c r="E30" s="5"/>
      <c r="F30" s="8"/>
      <c r="G30" s="8"/>
      <c r="H30" s="3"/>
      <c r="I30" s="7"/>
      <c r="J30" s="7"/>
      <c r="K30" s="5"/>
      <c r="L30" s="5"/>
      <c r="M30" s="5"/>
      <c r="N30" s="8"/>
      <c r="O30" s="8"/>
    </row>
    <row r="31" spans="1:15" ht="15.5" x14ac:dyDescent="0.35">
      <c r="A31" s="7"/>
      <c r="B31" s="7"/>
      <c r="C31" s="15" t="s">
        <v>21</v>
      </c>
      <c r="D31" s="5"/>
      <c r="E31" s="5"/>
      <c r="F31" s="8"/>
      <c r="G31" s="14">
        <f>F27+F28+F29</f>
        <v>290000</v>
      </c>
      <c r="H31" s="3"/>
      <c r="I31" s="7"/>
      <c r="J31" s="7"/>
      <c r="K31" s="15" t="s">
        <v>21</v>
      </c>
      <c r="L31" s="5"/>
      <c r="M31" s="5"/>
      <c r="N31" s="8"/>
      <c r="O31" s="14">
        <f>N27+N28+N29</f>
        <v>330000</v>
      </c>
    </row>
    <row r="32" spans="1:15" ht="15.5" x14ac:dyDescent="0.35">
      <c r="A32" s="13" t="s">
        <v>22</v>
      </c>
      <c r="B32" s="13"/>
      <c r="C32" s="15"/>
      <c r="D32" s="5"/>
      <c r="E32" s="5"/>
      <c r="F32" s="8"/>
      <c r="G32" s="14"/>
      <c r="H32" s="3"/>
      <c r="I32" s="13" t="s">
        <v>22</v>
      </c>
      <c r="J32" s="13"/>
      <c r="K32" s="15"/>
      <c r="L32" s="5"/>
      <c r="M32" s="5"/>
      <c r="N32" s="8"/>
      <c r="O32" s="14"/>
    </row>
    <row r="33" spans="1:15" ht="15.5" x14ac:dyDescent="0.35">
      <c r="A33" s="13"/>
      <c r="B33" s="13"/>
      <c r="C33" s="5" t="s">
        <v>23</v>
      </c>
      <c r="D33" s="5">
        <v>1</v>
      </c>
      <c r="E33" s="5"/>
      <c r="F33" s="21">
        <v>180000</v>
      </c>
      <c r="G33" s="8"/>
      <c r="H33" s="3"/>
      <c r="I33" s="13"/>
      <c r="J33" s="13"/>
      <c r="K33" s="5" t="s">
        <v>23</v>
      </c>
      <c r="L33" s="5">
        <v>1</v>
      </c>
      <c r="M33" s="5"/>
      <c r="N33" s="21">
        <v>180000</v>
      </c>
      <c r="O33" s="8"/>
    </row>
    <row r="34" spans="1:15" ht="15.5" x14ac:dyDescent="0.35">
      <c r="A34" s="7"/>
      <c r="B34" s="7"/>
      <c r="C34" s="5"/>
      <c r="D34" s="5"/>
      <c r="E34" s="5"/>
      <c r="F34" s="8"/>
      <c r="G34" s="8"/>
      <c r="H34" s="3"/>
      <c r="I34" s="7"/>
      <c r="J34" s="7"/>
      <c r="K34" s="5"/>
      <c r="L34" s="5"/>
      <c r="M34" s="5"/>
      <c r="N34" s="8"/>
      <c r="O34" s="8"/>
    </row>
    <row r="35" spans="1:15" ht="15.5" x14ac:dyDescent="0.35">
      <c r="A35" s="7"/>
      <c r="B35" s="7"/>
      <c r="C35" s="4" t="s">
        <v>24</v>
      </c>
      <c r="D35" s="5"/>
      <c r="E35" s="5"/>
      <c r="F35" s="8"/>
      <c r="G35" s="14">
        <f>F33</f>
        <v>180000</v>
      </c>
      <c r="H35" s="3"/>
      <c r="I35" s="7"/>
      <c r="J35" s="7"/>
      <c r="K35" s="4" t="s">
        <v>24</v>
      </c>
      <c r="L35" s="5"/>
      <c r="M35" s="5"/>
      <c r="N35" s="8"/>
      <c r="O35" s="14">
        <f>N33</f>
        <v>180000</v>
      </c>
    </row>
    <row r="36" spans="1:15" ht="15.5" x14ac:dyDescent="0.35">
      <c r="A36" s="7"/>
      <c r="B36" s="7"/>
      <c r="C36" s="4"/>
      <c r="D36" s="5"/>
      <c r="E36" s="5"/>
      <c r="F36" s="8"/>
      <c r="G36" s="14"/>
      <c r="H36" s="3"/>
      <c r="I36" s="7"/>
      <c r="J36" s="7"/>
      <c r="K36" s="4"/>
      <c r="L36" s="5"/>
      <c r="M36" s="5"/>
      <c r="N36" s="8"/>
      <c r="O36" s="14"/>
    </row>
    <row r="37" spans="1:15" ht="15.5" x14ac:dyDescent="0.35">
      <c r="A37" s="13" t="s">
        <v>25</v>
      </c>
      <c r="B37" s="13"/>
      <c r="C37" s="5"/>
      <c r="D37" s="5"/>
      <c r="E37" s="5"/>
      <c r="F37" s="8"/>
      <c r="G37" s="8"/>
      <c r="H37" s="3"/>
      <c r="I37" s="13" t="s">
        <v>25</v>
      </c>
      <c r="J37" s="13"/>
      <c r="K37" s="5"/>
      <c r="L37" s="5"/>
      <c r="M37" s="5"/>
      <c r="N37" s="8"/>
      <c r="O37" s="8"/>
    </row>
    <row r="38" spans="1:15" ht="15.5" x14ac:dyDescent="0.35">
      <c r="A38" s="7"/>
      <c r="B38" s="7"/>
      <c r="C38" s="5" t="s">
        <v>26</v>
      </c>
      <c r="D38" s="5">
        <v>1</v>
      </c>
      <c r="E38" s="5"/>
      <c r="F38" s="19">
        <v>50000</v>
      </c>
      <c r="G38" s="8"/>
      <c r="H38" s="3"/>
      <c r="I38" s="7"/>
      <c r="J38" s="7"/>
      <c r="K38" s="5" t="s">
        <v>26</v>
      </c>
      <c r="L38" s="5">
        <v>1</v>
      </c>
      <c r="M38" s="5"/>
      <c r="N38" s="19">
        <v>25000</v>
      </c>
      <c r="O38" s="8"/>
    </row>
    <row r="39" spans="1:15" ht="15.5" x14ac:dyDescent="0.35">
      <c r="A39" s="7"/>
      <c r="B39" s="7"/>
      <c r="C39" s="5" t="s">
        <v>48</v>
      </c>
      <c r="D39" s="5">
        <v>1</v>
      </c>
      <c r="E39" s="5"/>
      <c r="F39" s="19">
        <v>8000</v>
      </c>
      <c r="G39" s="8"/>
      <c r="H39" s="3"/>
      <c r="I39" s="7"/>
      <c r="J39" s="7"/>
      <c r="K39" s="5" t="s">
        <v>52</v>
      </c>
      <c r="L39" s="5">
        <v>1</v>
      </c>
      <c r="M39" s="5"/>
      <c r="N39" s="19">
        <v>5000</v>
      </c>
      <c r="O39" s="8"/>
    </row>
    <row r="40" spans="1:15" ht="15.5" x14ac:dyDescent="0.35">
      <c r="A40" s="7"/>
      <c r="B40" s="7"/>
      <c r="C40" s="5" t="s">
        <v>27</v>
      </c>
      <c r="D40" s="5">
        <v>1</v>
      </c>
      <c r="E40" s="5"/>
      <c r="F40" s="20">
        <v>40000</v>
      </c>
      <c r="G40" s="8"/>
      <c r="H40" s="3"/>
      <c r="I40" s="7"/>
      <c r="J40" s="7"/>
      <c r="K40" s="5" t="s">
        <v>27</v>
      </c>
      <c r="L40" s="5">
        <v>1</v>
      </c>
      <c r="M40" s="5"/>
      <c r="N40" s="20">
        <v>40000</v>
      </c>
      <c r="O40" s="8"/>
    </row>
    <row r="41" spans="1:15" ht="15.5" x14ac:dyDescent="0.35">
      <c r="A41" s="7"/>
      <c r="B41" s="7"/>
      <c r="C41" s="5" t="s">
        <v>28</v>
      </c>
      <c r="D41" s="5">
        <v>1</v>
      </c>
      <c r="E41" s="5"/>
      <c r="F41" s="20">
        <v>50000</v>
      </c>
      <c r="G41" s="8"/>
      <c r="H41" s="3"/>
      <c r="I41" s="7"/>
      <c r="J41" s="7"/>
      <c r="K41" s="5" t="s">
        <v>28</v>
      </c>
      <c r="L41" s="5">
        <v>1</v>
      </c>
      <c r="M41" s="5"/>
      <c r="N41" s="20">
        <v>50000</v>
      </c>
      <c r="O41" s="8"/>
    </row>
    <row r="42" spans="1:15" ht="15.5" x14ac:dyDescent="0.35">
      <c r="A42" s="7"/>
      <c r="B42" s="7"/>
      <c r="C42" s="5" t="s">
        <v>29</v>
      </c>
      <c r="D42" s="5">
        <v>1</v>
      </c>
      <c r="E42" s="5"/>
      <c r="F42" s="20">
        <v>30000</v>
      </c>
      <c r="G42" s="8"/>
      <c r="H42" s="3"/>
      <c r="I42" s="7"/>
      <c r="J42" s="7"/>
      <c r="K42" s="5" t="s">
        <v>29</v>
      </c>
      <c r="L42" s="5">
        <v>1</v>
      </c>
      <c r="M42" s="5"/>
      <c r="N42" s="20">
        <v>30000</v>
      </c>
      <c r="O42" s="8"/>
    </row>
    <row r="43" spans="1:15" ht="15.5" x14ac:dyDescent="0.35">
      <c r="A43" s="7"/>
      <c r="B43" s="7"/>
      <c r="C43" s="5" t="s">
        <v>30</v>
      </c>
      <c r="D43" s="5">
        <v>1</v>
      </c>
      <c r="E43" s="5"/>
      <c r="F43" s="20">
        <v>50000</v>
      </c>
      <c r="G43" s="8"/>
      <c r="H43" s="3"/>
      <c r="I43" s="7"/>
      <c r="J43" s="7"/>
      <c r="K43" s="5" t="s">
        <v>30</v>
      </c>
      <c r="L43" s="5">
        <v>1</v>
      </c>
      <c r="M43" s="5"/>
      <c r="N43" s="20">
        <v>50000</v>
      </c>
      <c r="O43" s="8"/>
    </row>
    <row r="44" spans="1:15" ht="15.5" x14ac:dyDescent="0.35">
      <c r="A44" s="7"/>
      <c r="B44" s="7"/>
      <c r="C44" s="5" t="s">
        <v>31</v>
      </c>
      <c r="D44" s="5">
        <v>1</v>
      </c>
      <c r="E44" s="5"/>
      <c r="F44" s="20">
        <v>15000</v>
      </c>
      <c r="G44" s="8"/>
      <c r="H44" s="3"/>
      <c r="I44" s="7"/>
      <c r="J44" s="7"/>
      <c r="K44" s="5" t="s">
        <v>31</v>
      </c>
      <c r="L44" s="5">
        <v>1</v>
      </c>
      <c r="M44" s="5"/>
      <c r="N44" s="20">
        <v>15000</v>
      </c>
      <c r="O44" s="8"/>
    </row>
    <row r="45" spans="1:15" ht="15.5" x14ac:dyDescent="0.35">
      <c r="A45" s="7"/>
      <c r="B45" s="7"/>
      <c r="C45" s="5" t="s">
        <v>32</v>
      </c>
      <c r="D45" s="5">
        <v>1</v>
      </c>
      <c r="E45" s="5"/>
      <c r="F45" s="20">
        <v>100000</v>
      </c>
      <c r="G45" s="8"/>
      <c r="H45" s="3"/>
      <c r="I45" s="7"/>
      <c r="J45" s="7"/>
      <c r="K45" s="5" t="s">
        <v>32</v>
      </c>
      <c r="L45" s="5">
        <v>1</v>
      </c>
      <c r="M45" s="5"/>
      <c r="N45" s="20">
        <v>100000</v>
      </c>
      <c r="O45" s="8"/>
    </row>
    <row r="46" spans="1:15" ht="15.5" x14ac:dyDescent="0.35">
      <c r="A46" s="7"/>
      <c r="B46" s="7"/>
      <c r="C46" s="5" t="s">
        <v>47</v>
      </c>
      <c r="D46" s="5">
        <v>1</v>
      </c>
      <c r="E46" s="5"/>
      <c r="F46" s="8">
        <v>100000</v>
      </c>
      <c r="G46" s="8"/>
      <c r="H46" s="3"/>
      <c r="I46" s="7"/>
      <c r="J46" s="7"/>
      <c r="K46" s="5" t="s">
        <v>53</v>
      </c>
      <c r="L46" s="5">
        <v>1</v>
      </c>
      <c r="M46" s="5"/>
      <c r="N46" s="8">
        <v>90000</v>
      </c>
      <c r="O46" s="8"/>
    </row>
    <row r="47" spans="1:15" ht="15.5" x14ac:dyDescent="0.35">
      <c r="A47" s="7"/>
      <c r="B47" s="7"/>
      <c r="C47" s="5" t="s">
        <v>33</v>
      </c>
      <c r="D47" s="5">
        <v>1</v>
      </c>
      <c r="E47" s="5"/>
      <c r="F47" s="8">
        <v>85000</v>
      </c>
      <c r="G47" s="8"/>
      <c r="H47" s="3"/>
      <c r="I47" s="7"/>
      <c r="J47" s="7"/>
      <c r="K47" s="5" t="s">
        <v>33</v>
      </c>
      <c r="L47" s="5">
        <v>1</v>
      </c>
      <c r="M47" s="5"/>
      <c r="N47" s="8">
        <v>80000</v>
      </c>
      <c r="O47" s="8"/>
    </row>
    <row r="48" spans="1:15" ht="15.5" x14ac:dyDescent="0.35">
      <c r="A48" s="7"/>
      <c r="B48" s="7"/>
      <c r="C48" s="5" t="s">
        <v>34</v>
      </c>
      <c r="D48" s="5">
        <v>1</v>
      </c>
      <c r="E48" s="5"/>
      <c r="F48" s="8">
        <v>60000</v>
      </c>
      <c r="G48" s="8"/>
      <c r="H48" s="3"/>
      <c r="I48" s="7"/>
      <c r="J48" s="7"/>
      <c r="K48" s="5" t="s">
        <v>34</v>
      </c>
      <c r="L48" s="5">
        <v>1</v>
      </c>
      <c r="M48" s="5"/>
      <c r="N48" s="8">
        <v>40000</v>
      </c>
      <c r="O48" s="8"/>
    </row>
    <row r="49" spans="1:15" ht="15.5" x14ac:dyDescent="0.35">
      <c r="A49" s="7"/>
      <c r="B49" s="7"/>
      <c r="C49" s="5" t="s">
        <v>35</v>
      </c>
      <c r="D49" s="5">
        <v>1</v>
      </c>
      <c r="E49" s="5"/>
      <c r="F49" s="8">
        <v>10000</v>
      </c>
      <c r="G49" s="8"/>
      <c r="H49" s="3"/>
      <c r="I49" s="7"/>
      <c r="J49" s="7"/>
      <c r="K49" s="5" t="s">
        <v>35</v>
      </c>
      <c r="L49" s="5">
        <v>1</v>
      </c>
      <c r="M49" s="5"/>
      <c r="N49" s="8">
        <v>15000</v>
      </c>
      <c r="O49" s="8"/>
    </row>
    <row r="50" spans="1:15" ht="15.5" x14ac:dyDescent="0.35">
      <c r="A50" s="7"/>
      <c r="B50" s="7"/>
      <c r="C50" s="5" t="s">
        <v>36</v>
      </c>
      <c r="D50" s="5">
        <v>1</v>
      </c>
      <c r="E50" s="5"/>
      <c r="F50" s="8">
        <v>2600</v>
      </c>
      <c r="G50" s="8"/>
      <c r="H50" s="3"/>
      <c r="I50" s="7"/>
      <c r="J50" s="7"/>
      <c r="K50" s="5" t="s">
        <v>36</v>
      </c>
      <c r="L50" s="5">
        <v>1</v>
      </c>
      <c r="M50" s="5"/>
      <c r="N50" s="8">
        <v>2500</v>
      </c>
      <c r="O50" s="8"/>
    </row>
    <row r="51" spans="1:15" ht="15.5" x14ac:dyDescent="0.35">
      <c r="A51" s="7"/>
      <c r="B51" s="7"/>
      <c r="C51" s="5" t="s">
        <v>37</v>
      </c>
      <c r="D51" s="5">
        <v>1</v>
      </c>
      <c r="E51" s="5"/>
      <c r="F51" s="8">
        <v>25000</v>
      </c>
      <c r="G51" s="8"/>
      <c r="H51" s="3"/>
      <c r="I51" s="7"/>
      <c r="J51" s="7"/>
      <c r="K51" s="5" t="s">
        <v>37</v>
      </c>
      <c r="L51" s="5">
        <v>1</v>
      </c>
      <c r="M51" s="5"/>
      <c r="N51" s="8">
        <v>25000</v>
      </c>
      <c r="O51" s="8"/>
    </row>
    <row r="52" spans="1:15" ht="15.5" x14ac:dyDescent="0.35">
      <c r="A52" s="7"/>
      <c r="B52" s="7"/>
      <c r="C52" s="5"/>
      <c r="D52" s="5">
        <v>1</v>
      </c>
      <c r="E52" s="5"/>
      <c r="F52" s="8"/>
      <c r="G52" s="10"/>
      <c r="H52" s="3"/>
      <c r="I52" s="7"/>
      <c r="J52" s="7"/>
      <c r="K52" s="5" t="s">
        <v>54</v>
      </c>
      <c r="L52" s="5">
        <v>1</v>
      </c>
      <c r="M52" s="5"/>
      <c r="N52" s="8">
        <v>130000</v>
      </c>
      <c r="O52" s="10"/>
    </row>
    <row r="53" spans="1:15" ht="15.5" x14ac:dyDescent="0.35">
      <c r="A53" s="7"/>
      <c r="B53" s="7"/>
      <c r="C53" s="5"/>
      <c r="D53" s="5">
        <v>1</v>
      </c>
      <c r="E53" s="5"/>
      <c r="F53" s="8"/>
      <c r="G53" s="10"/>
      <c r="H53" s="3"/>
      <c r="I53" s="7"/>
      <c r="J53" s="7"/>
      <c r="K53" s="5" t="s">
        <v>55</v>
      </c>
      <c r="L53" s="5">
        <v>1</v>
      </c>
      <c r="M53" s="5"/>
      <c r="N53" s="8">
        <v>15000</v>
      </c>
      <c r="O53" s="10"/>
    </row>
    <row r="54" spans="1:15" ht="15.5" x14ac:dyDescent="0.35">
      <c r="A54" s="7"/>
      <c r="B54" s="7"/>
      <c r="C54" s="5"/>
      <c r="D54" s="5">
        <v>1</v>
      </c>
      <c r="E54" s="5"/>
      <c r="F54" s="8"/>
      <c r="G54" s="10"/>
      <c r="H54" s="3"/>
      <c r="I54" s="7"/>
      <c r="J54" s="7"/>
      <c r="K54" s="5" t="s">
        <v>56</v>
      </c>
      <c r="L54" s="5">
        <v>1</v>
      </c>
      <c r="M54" s="5"/>
      <c r="N54" s="8">
        <v>9000</v>
      </c>
      <c r="O54" s="10"/>
    </row>
    <row r="55" spans="1:15" ht="15.5" x14ac:dyDescent="0.35">
      <c r="A55" s="7"/>
      <c r="B55" s="7"/>
      <c r="C55" s="5" t="s">
        <v>38</v>
      </c>
      <c r="D55" s="5">
        <v>1</v>
      </c>
      <c r="E55" s="5"/>
      <c r="F55" s="8">
        <v>2000</v>
      </c>
      <c r="G55" s="8"/>
      <c r="H55" s="3"/>
      <c r="I55" s="7"/>
      <c r="J55" s="7"/>
      <c r="K55" s="5" t="s">
        <v>38</v>
      </c>
      <c r="L55" s="5">
        <v>1</v>
      </c>
      <c r="M55" s="5"/>
      <c r="N55" s="8">
        <v>1000</v>
      </c>
      <c r="O55" s="8"/>
    </row>
    <row r="56" spans="1:15" x14ac:dyDescent="0.35">
      <c r="A56" s="7"/>
      <c r="B56" s="7"/>
      <c r="C56" s="5" t="s">
        <v>39</v>
      </c>
      <c r="D56" s="5">
        <v>1</v>
      </c>
      <c r="E56" s="5"/>
      <c r="F56" s="8">
        <v>12000</v>
      </c>
      <c r="G56" s="8"/>
      <c r="I56" s="7"/>
      <c r="J56" s="7"/>
      <c r="K56" s="5" t="s">
        <v>39</v>
      </c>
      <c r="L56" s="5">
        <v>1</v>
      </c>
      <c r="M56" s="5"/>
      <c r="N56" s="8">
        <v>12000</v>
      </c>
      <c r="O56" s="8"/>
    </row>
    <row r="57" spans="1:15" ht="15.5" x14ac:dyDescent="0.35">
      <c r="A57" s="7"/>
      <c r="B57" s="7"/>
      <c r="C57" s="5" t="s">
        <v>40</v>
      </c>
      <c r="D57" s="5">
        <v>1</v>
      </c>
      <c r="E57" s="5"/>
      <c r="F57" s="8">
        <v>10000</v>
      </c>
      <c r="G57" s="8"/>
      <c r="H57" s="3"/>
      <c r="I57" s="7"/>
      <c r="J57" s="7"/>
      <c r="K57" s="5" t="s">
        <v>40</v>
      </c>
      <c r="L57" s="5">
        <v>1</v>
      </c>
      <c r="M57" s="5"/>
      <c r="N57" s="8">
        <v>10000</v>
      </c>
      <c r="O57" s="8"/>
    </row>
    <row r="58" spans="1:15" ht="15.5" x14ac:dyDescent="0.35">
      <c r="A58" s="7"/>
      <c r="B58" s="7"/>
      <c r="C58" s="5"/>
      <c r="D58" s="5">
        <v>1</v>
      </c>
      <c r="E58" s="5"/>
      <c r="F58" s="8"/>
      <c r="G58" s="8"/>
      <c r="H58" s="3"/>
      <c r="I58" s="7"/>
      <c r="J58" s="7"/>
      <c r="K58" s="5" t="s">
        <v>57</v>
      </c>
      <c r="L58" s="5">
        <v>1</v>
      </c>
      <c r="M58" s="5"/>
      <c r="N58" s="8">
        <v>10000</v>
      </c>
      <c r="O58" s="8"/>
    </row>
    <row r="59" spans="1:15" ht="15.5" x14ac:dyDescent="0.35">
      <c r="A59" s="7"/>
      <c r="B59" s="7"/>
      <c r="C59" s="5" t="s">
        <v>41</v>
      </c>
      <c r="D59" s="5">
        <v>1</v>
      </c>
      <c r="E59" s="5"/>
      <c r="F59" s="8">
        <v>10000</v>
      </c>
      <c r="G59" s="8"/>
      <c r="H59" s="3"/>
      <c r="I59" s="7"/>
      <c r="J59" s="7"/>
      <c r="K59" s="5" t="s">
        <v>41</v>
      </c>
      <c r="L59" s="5">
        <v>1</v>
      </c>
      <c r="M59" s="5"/>
      <c r="N59" s="8">
        <v>10000</v>
      </c>
      <c r="O59" s="8"/>
    </row>
    <row r="60" spans="1:15" ht="15.5" x14ac:dyDescent="0.35">
      <c r="A60" s="7"/>
      <c r="B60" s="7"/>
      <c r="C60" s="5" t="s">
        <v>42</v>
      </c>
      <c r="D60" s="5">
        <v>1</v>
      </c>
      <c r="E60" s="5"/>
      <c r="F60" s="8"/>
      <c r="G60" s="8"/>
      <c r="H60" s="3"/>
      <c r="I60" s="7"/>
      <c r="J60" s="7"/>
      <c r="K60" s="5" t="s">
        <v>42</v>
      </c>
      <c r="L60" s="5">
        <v>1</v>
      </c>
      <c r="M60" s="5"/>
      <c r="N60" s="8">
        <v>5000</v>
      </c>
      <c r="O60" s="8"/>
    </row>
    <row r="61" spans="1:15" x14ac:dyDescent="0.35">
      <c r="A61" s="7"/>
      <c r="B61" s="7"/>
      <c r="C61" s="5" t="s">
        <v>49</v>
      </c>
      <c r="D61" s="5">
        <v>1</v>
      </c>
      <c r="E61" s="5"/>
      <c r="F61" s="8">
        <v>50000</v>
      </c>
      <c r="G61" s="11"/>
      <c r="I61" s="7"/>
      <c r="J61" s="7"/>
      <c r="K61" s="5"/>
      <c r="L61" s="5"/>
      <c r="M61" s="5"/>
      <c r="N61" s="5"/>
      <c r="O61" s="11">
        <f>SUM(N38:N60)</f>
        <v>769500</v>
      </c>
    </row>
    <row r="62" spans="1:15" ht="15.5" x14ac:dyDescent="0.35">
      <c r="A62" s="7"/>
      <c r="B62" s="7"/>
      <c r="C62" s="5"/>
      <c r="D62" s="5"/>
      <c r="E62" s="5"/>
      <c r="F62" s="5"/>
      <c r="G62" s="10"/>
      <c r="I62" s="7"/>
      <c r="J62" s="7"/>
      <c r="K62" s="5"/>
      <c r="L62" s="5"/>
      <c r="M62" s="5"/>
      <c r="N62" s="5"/>
      <c r="O62" s="10"/>
    </row>
    <row r="63" spans="1:15" ht="15.5" x14ac:dyDescent="0.35">
      <c r="A63" s="7"/>
      <c r="B63" s="7"/>
      <c r="C63" s="4" t="s">
        <v>43</v>
      </c>
      <c r="D63" s="5"/>
      <c r="E63" s="5"/>
      <c r="F63" s="5"/>
      <c r="G63" s="14">
        <f>SUM(F38:F61)</f>
        <v>709600</v>
      </c>
      <c r="I63" s="7"/>
      <c r="J63" s="7"/>
      <c r="K63" s="4" t="s">
        <v>43</v>
      </c>
      <c r="L63" s="5"/>
      <c r="M63" s="5"/>
      <c r="N63" s="5"/>
      <c r="O63" s="14">
        <f>SUM(O31:O62)</f>
        <v>1279500</v>
      </c>
    </row>
    <row r="64" spans="1:15" ht="15.5" x14ac:dyDescent="0.35">
      <c r="A64" s="7"/>
      <c r="B64" s="7"/>
      <c r="C64" s="5"/>
      <c r="D64" s="5"/>
      <c r="E64" s="5"/>
      <c r="F64" s="5"/>
      <c r="G64" s="16"/>
      <c r="I64" s="7"/>
      <c r="J64" s="7"/>
      <c r="K64" s="5"/>
      <c r="L64" s="5"/>
      <c r="M64" s="5"/>
      <c r="N64" s="5"/>
      <c r="O64" s="16"/>
    </row>
    <row r="65" spans="1:15" ht="15.5" x14ac:dyDescent="0.35">
      <c r="A65" s="5"/>
      <c r="B65" s="5"/>
      <c r="C65" s="4" t="s">
        <v>44</v>
      </c>
      <c r="D65" s="4"/>
      <c r="E65" s="4"/>
      <c r="F65" s="14"/>
      <c r="G65" s="16">
        <f>SUM(G27:G64)</f>
        <v>1179600</v>
      </c>
      <c r="I65" s="5"/>
      <c r="J65" s="5"/>
      <c r="K65" s="4" t="s">
        <v>44</v>
      </c>
      <c r="L65" s="4"/>
      <c r="M65" s="4"/>
      <c r="N65" s="14"/>
      <c r="O65" s="16"/>
    </row>
    <row r="66" spans="1:15" ht="15.5" x14ac:dyDescent="0.35">
      <c r="A66" s="5"/>
      <c r="B66" s="5"/>
      <c r="C66" s="5"/>
      <c r="D66" s="5"/>
      <c r="E66" s="5"/>
      <c r="F66" s="5"/>
      <c r="G66" s="10"/>
      <c r="I66" s="5"/>
      <c r="J66" s="5"/>
      <c r="K66" s="5"/>
      <c r="L66" s="5"/>
      <c r="M66" s="5"/>
      <c r="N66" s="5"/>
      <c r="O66" s="10"/>
    </row>
    <row r="67" spans="1:15" ht="15.5" x14ac:dyDescent="0.35">
      <c r="A67" s="5"/>
      <c r="B67" s="5"/>
      <c r="C67" s="5" t="s">
        <v>45</v>
      </c>
      <c r="D67" s="5"/>
      <c r="E67" s="5"/>
      <c r="F67" s="17">
        <f>G25-G65</f>
        <v>-12100</v>
      </c>
      <c r="G67" s="16"/>
      <c r="I67" s="5"/>
      <c r="J67" s="5"/>
      <c r="K67" s="5" t="s">
        <v>45</v>
      </c>
      <c r="L67" s="5"/>
      <c r="M67" s="5"/>
      <c r="N67" s="17">
        <f>O25-O63</f>
        <v>3000</v>
      </c>
      <c r="O67" s="16"/>
    </row>
    <row r="68" spans="1:15" ht="15.5" x14ac:dyDescent="0.35">
      <c r="A68" s="5"/>
      <c r="B68" s="5"/>
      <c r="C68" s="5"/>
      <c r="D68" s="5"/>
      <c r="E68" s="5"/>
      <c r="F68" s="5"/>
      <c r="G68" s="5"/>
      <c r="I68" s="5"/>
      <c r="J68" s="5"/>
      <c r="K68" s="5"/>
      <c r="L68" s="5"/>
      <c r="M68" s="5"/>
      <c r="N68" s="5"/>
      <c r="O68" s="10"/>
    </row>
  </sheetData>
  <mergeCells count="2">
    <mergeCell ref="A6:F6"/>
    <mergeCell ref="I6:N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2A301-2207-4340-9AE5-73A063E00442}">
  <dimension ref="A1:G57"/>
  <sheetViews>
    <sheetView workbookViewId="0">
      <pane ySplit="4" topLeftCell="A51" activePane="bottomLeft" state="frozen"/>
      <selection pane="bottomLeft" activeCell="H52" sqref="H52"/>
    </sheetView>
  </sheetViews>
  <sheetFormatPr baseColWidth="10" defaultRowHeight="14.5" x14ac:dyDescent="0.35"/>
  <cols>
    <col min="3" max="3" width="35.7265625" customWidth="1"/>
    <col min="6" max="6" width="13.26953125" style="66" customWidth="1"/>
    <col min="7" max="7" width="14.81640625" customWidth="1"/>
  </cols>
  <sheetData>
    <row r="1" spans="1:7" ht="21" x14ac:dyDescent="0.5">
      <c r="A1" s="73" t="s">
        <v>46</v>
      </c>
      <c r="B1" s="73"/>
      <c r="C1" s="74"/>
      <c r="D1" s="74"/>
      <c r="E1" s="74"/>
      <c r="F1" s="74"/>
      <c r="G1" s="1"/>
    </row>
    <row r="2" spans="1:7" ht="21" x14ac:dyDescent="0.5">
      <c r="A2" s="2" t="s">
        <v>121</v>
      </c>
      <c r="B2" s="2"/>
      <c r="G2" s="1"/>
    </row>
    <row r="3" spans="1:7" ht="21" x14ac:dyDescent="0.5">
      <c r="A3" s="2"/>
      <c r="B3" s="2"/>
      <c r="C3" t="s">
        <v>0</v>
      </c>
      <c r="G3" s="1"/>
    </row>
    <row r="4" spans="1:7" ht="15.5" x14ac:dyDescent="0.35">
      <c r="A4" s="61" t="s">
        <v>1</v>
      </c>
      <c r="B4" s="61" t="s">
        <v>2</v>
      </c>
      <c r="C4" s="21"/>
      <c r="D4" s="61" t="s">
        <v>3</v>
      </c>
      <c r="E4" s="61" t="s">
        <v>4</v>
      </c>
      <c r="F4" s="67" t="s">
        <v>122</v>
      </c>
      <c r="G4" s="62" t="s">
        <v>123</v>
      </c>
    </row>
    <row r="5" spans="1:7" x14ac:dyDescent="0.35">
      <c r="A5" s="7"/>
      <c r="B5" s="7">
        <v>3100</v>
      </c>
      <c r="C5" s="5" t="s">
        <v>5</v>
      </c>
      <c r="D5" s="5">
        <v>1</v>
      </c>
      <c r="E5" s="5"/>
      <c r="F5" s="68">
        <v>65000</v>
      </c>
      <c r="G5" s="8"/>
    </row>
    <row r="6" spans="1:7" ht="15.5" x14ac:dyDescent="0.35">
      <c r="A6" s="7"/>
      <c r="B6" s="7"/>
      <c r="C6" s="5"/>
      <c r="D6" s="5">
        <v>1</v>
      </c>
      <c r="E6" s="5"/>
      <c r="F6" s="69"/>
      <c r="G6" s="10"/>
    </row>
    <row r="7" spans="1:7" x14ac:dyDescent="0.35">
      <c r="A7" s="7"/>
      <c r="B7" s="7">
        <v>3150</v>
      </c>
      <c r="C7" s="5" t="s">
        <v>6</v>
      </c>
      <c r="D7" s="5">
        <v>1</v>
      </c>
      <c r="E7" s="5"/>
      <c r="F7" s="68">
        <v>20000</v>
      </c>
      <c r="G7" s="8"/>
    </row>
    <row r="8" spans="1:7" x14ac:dyDescent="0.35">
      <c r="A8" s="7"/>
      <c r="B8" s="7">
        <v>3160</v>
      </c>
      <c r="C8" s="5" t="s">
        <v>7</v>
      </c>
      <c r="D8" s="5">
        <v>1</v>
      </c>
      <c r="E8" s="5"/>
      <c r="F8" s="68">
        <v>55000</v>
      </c>
      <c r="G8" s="8"/>
    </row>
    <row r="9" spans="1:7" ht="15.5" x14ac:dyDescent="0.35">
      <c r="A9" s="7"/>
      <c r="B9" s="7">
        <v>3400</v>
      </c>
      <c r="C9" s="5" t="s">
        <v>8</v>
      </c>
      <c r="D9" s="5">
        <v>1</v>
      </c>
      <c r="E9" s="5"/>
      <c r="F9" s="68">
        <v>100000</v>
      </c>
      <c r="G9" s="10"/>
    </row>
    <row r="10" spans="1:7" x14ac:dyDescent="0.35">
      <c r="A10" s="7"/>
      <c r="B10" s="7"/>
      <c r="C10" s="5" t="s">
        <v>9</v>
      </c>
      <c r="D10" s="5">
        <v>500</v>
      </c>
      <c r="E10" s="5">
        <v>200</v>
      </c>
      <c r="F10" s="68">
        <f>D10*E10</f>
        <v>100000</v>
      </c>
      <c r="G10" s="11">
        <f>F5+F6+F7+F8+F9+F10</f>
        <v>340000</v>
      </c>
    </row>
    <row r="11" spans="1:7" ht="15.5" x14ac:dyDescent="0.35">
      <c r="A11" s="7"/>
      <c r="B11" s="7"/>
      <c r="C11" s="4" t="s">
        <v>10</v>
      </c>
      <c r="D11" s="5"/>
      <c r="E11" s="5"/>
      <c r="F11" s="68"/>
      <c r="G11" s="12"/>
    </row>
    <row r="12" spans="1:7" x14ac:dyDescent="0.35">
      <c r="A12" s="13" t="s">
        <v>11</v>
      </c>
      <c r="B12" s="13"/>
      <c r="C12" s="4"/>
      <c r="D12" s="5"/>
      <c r="E12" s="5"/>
      <c r="F12" s="68"/>
      <c r="G12" s="8"/>
    </row>
    <row r="13" spans="1:7" x14ac:dyDescent="0.35">
      <c r="A13" s="7"/>
      <c r="B13" s="7"/>
      <c r="C13" s="5"/>
      <c r="D13" s="5"/>
      <c r="E13" s="5"/>
      <c r="F13" s="68"/>
      <c r="G13" s="8"/>
    </row>
    <row r="14" spans="1:7" ht="15.5" x14ac:dyDescent="0.35">
      <c r="A14" s="7"/>
      <c r="B14" s="7">
        <v>3907</v>
      </c>
      <c r="C14" s="5" t="s">
        <v>12</v>
      </c>
      <c r="D14" s="5">
        <v>1850</v>
      </c>
      <c r="E14" s="8">
        <v>500</v>
      </c>
      <c r="F14" s="68">
        <f>D14*E14</f>
        <v>925000</v>
      </c>
      <c r="G14" s="10"/>
    </row>
    <row r="15" spans="1:7" ht="15.5" x14ac:dyDescent="0.35">
      <c r="A15" s="7"/>
      <c r="B15" s="7"/>
      <c r="C15" s="5" t="s">
        <v>13</v>
      </c>
      <c r="D15" s="5">
        <v>200</v>
      </c>
      <c r="E15" s="8">
        <v>250</v>
      </c>
      <c r="F15" s="68">
        <f t="shared" ref="F15:F16" si="0">D15*E15</f>
        <v>50000</v>
      </c>
      <c r="G15" s="10"/>
    </row>
    <row r="16" spans="1:7" x14ac:dyDescent="0.35">
      <c r="A16" s="7"/>
      <c r="B16" s="7"/>
      <c r="C16" s="5" t="s">
        <v>14</v>
      </c>
      <c r="D16" s="5">
        <v>50</v>
      </c>
      <c r="E16" s="8">
        <v>250</v>
      </c>
      <c r="F16" s="68">
        <f t="shared" si="0"/>
        <v>12500</v>
      </c>
      <c r="G16" s="5"/>
    </row>
    <row r="17" spans="1:7" x14ac:dyDescent="0.35">
      <c r="A17" s="7"/>
      <c r="B17" s="7"/>
      <c r="C17" s="5"/>
      <c r="D17" s="5"/>
      <c r="E17" s="5"/>
      <c r="F17" s="68"/>
      <c r="G17" s="8"/>
    </row>
    <row r="18" spans="1:7" ht="15.5" x14ac:dyDescent="0.35">
      <c r="A18" s="7"/>
      <c r="B18" s="7"/>
      <c r="C18" s="4" t="s">
        <v>15</v>
      </c>
      <c r="D18" s="5"/>
      <c r="E18" s="5"/>
      <c r="F18" s="68"/>
      <c r="G18" s="10">
        <f>F14+F15+F16</f>
        <v>987500</v>
      </c>
    </row>
    <row r="19" spans="1:7" x14ac:dyDescent="0.35">
      <c r="A19" s="7"/>
      <c r="B19" s="7"/>
      <c r="C19" s="5"/>
      <c r="D19" s="5"/>
      <c r="E19" s="5"/>
      <c r="F19" s="68"/>
      <c r="G19" s="8"/>
    </row>
    <row r="20" spans="1:7" ht="15.5" x14ac:dyDescent="0.35">
      <c r="A20" s="7"/>
      <c r="B20" s="7"/>
      <c r="C20" s="4" t="s">
        <v>16</v>
      </c>
      <c r="D20" s="5"/>
      <c r="E20" s="5"/>
      <c r="F20" s="68"/>
      <c r="G20" s="14">
        <f>G10+G18</f>
        <v>1327500</v>
      </c>
    </row>
    <row r="21" spans="1:7" ht="15.5" x14ac:dyDescent="0.35">
      <c r="A21" s="13" t="s">
        <v>17</v>
      </c>
      <c r="B21" s="13"/>
      <c r="C21" s="5"/>
      <c r="D21" s="5"/>
      <c r="E21" s="5"/>
      <c r="F21" s="68"/>
      <c r="G21" s="10"/>
    </row>
    <row r="22" spans="1:7" x14ac:dyDescent="0.35">
      <c r="A22" s="7"/>
      <c r="B22" s="7">
        <v>4000</v>
      </c>
      <c r="C22" s="5" t="s">
        <v>18</v>
      </c>
      <c r="D22" s="5">
        <v>1</v>
      </c>
      <c r="E22" s="5"/>
      <c r="F22" s="68">
        <v>25000</v>
      </c>
      <c r="G22" s="8"/>
    </row>
    <row r="23" spans="1:7" x14ac:dyDescent="0.35">
      <c r="A23" s="7"/>
      <c r="B23" s="7">
        <v>4010</v>
      </c>
      <c r="C23" s="5" t="s">
        <v>19</v>
      </c>
      <c r="D23" s="5">
        <v>7700</v>
      </c>
      <c r="E23" s="5"/>
      <c r="F23" s="68">
        <v>280000</v>
      </c>
      <c r="G23" s="8"/>
    </row>
    <row r="24" spans="1:7" x14ac:dyDescent="0.35">
      <c r="A24" s="7"/>
      <c r="B24" s="7">
        <v>4090</v>
      </c>
      <c r="C24" s="5" t="s">
        <v>20</v>
      </c>
      <c r="D24" s="5">
        <v>1</v>
      </c>
      <c r="E24" s="5"/>
      <c r="F24" s="68">
        <v>50000</v>
      </c>
      <c r="G24" s="8"/>
    </row>
    <row r="25" spans="1:7" x14ac:dyDescent="0.35">
      <c r="A25" s="7"/>
      <c r="B25" s="7"/>
      <c r="C25" s="5"/>
      <c r="D25" s="5"/>
      <c r="E25" s="5"/>
      <c r="F25" s="68"/>
      <c r="G25" s="8"/>
    </row>
    <row r="26" spans="1:7" ht="15.5" x14ac:dyDescent="0.35">
      <c r="A26" s="7"/>
      <c r="B26" s="7"/>
      <c r="C26" s="15" t="s">
        <v>21</v>
      </c>
      <c r="D26" s="5"/>
      <c r="E26" s="5"/>
      <c r="F26" s="68"/>
      <c r="G26" s="14">
        <f>F22+F23+F24</f>
        <v>355000</v>
      </c>
    </row>
    <row r="27" spans="1:7" ht="15.5" x14ac:dyDescent="0.35">
      <c r="A27" s="13" t="s">
        <v>22</v>
      </c>
      <c r="B27" s="13"/>
      <c r="C27" s="15"/>
      <c r="D27" s="5"/>
      <c r="E27" s="5"/>
      <c r="F27" s="68"/>
      <c r="G27" s="14"/>
    </row>
    <row r="28" spans="1:7" x14ac:dyDescent="0.35">
      <c r="A28" s="13"/>
      <c r="B28" s="13"/>
      <c r="C28" s="5" t="s">
        <v>23</v>
      </c>
      <c r="D28" s="5">
        <v>1</v>
      </c>
      <c r="E28" s="5"/>
      <c r="F28" s="68">
        <v>210000</v>
      </c>
      <c r="G28" s="8"/>
    </row>
    <row r="29" spans="1:7" x14ac:dyDescent="0.35">
      <c r="A29" s="7"/>
      <c r="B29" s="7"/>
      <c r="C29" s="5"/>
      <c r="D29" s="5"/>
      <c r="E29" s="5"/>
      <c r="F29" s="68"/>
      <c r="G29" s="8"/>
    </row>
    <row r="30" spans="1:7" ht="15.5" x14ac:dyDescent="0.35">
      <c r="A30" s="7"/>
      <c r="B30" s="7"/>
      <c r="C30" s="4" t="s">
        <v>24</v>
      </c>
      <c r="D30" s="5"/>
      <c r="E30" s="5"/>
      <c r="F30" s="68"/>
      <c r="G30" s="14">
        <f>F28</f>
        <v>210000</v>
      </c>
    </row>
    <row r="31" spans="1:7" ht="15.5" x14ac:dyDescent="0.35">
      <c r="A31" s="7"/>
      <c r="B31" s="7"/>
      <c r="C31" s="4"/>
      <c r="D31" s="5"/>
      <c r="E31" s="5"/>
      <c r="F31" s="68"/>
      <c r="G31" s="14"/>
    </row>
    <row r="32" spans="1:7" x14ac:dyDescent="0.35">
      <c r="A32" s="13" t="s">
        <v>25</v>
      </c>
      <c r="B32" s="13"/>
      <c r="C32" s="5"/>
      <c r="D32" s="5"/>
      <c r="E32" s="5"/>
      <c r="F32" s="68"/>
      <c r="G32" s="8"/>
    </row>
    <row r="33" spans="1:7" x14ac:dyDescent="0.35">
      <c r="A33" s="7"/>
      <c r="B33" s="7">
        <v>6550</v>
      </c>
      <c r="C33" s="5" t="s">
        <v>26</v>
      </c>
      <c r="D33" s="5">
        <v>1</v>
      </c>
      <c r="E33" s="5"/>
      <c r="F33" s="68">
        <v>50000</v>
      </c>
      <c r="G33" s="8"/>
    </row>
    <row r="34" spans="1:7" x14ac:dyDescent="0.35">
      <c r="A34" s="7"/>
      <c r="B34" s="7">
        <v>6700</v>
      </c>
      <c r="C34" s="5" t="s">
        <v>58</v>
      </c>
      <c r="D34" s="5">
        <v>1</v>
      </c>
      <c r="E34" s="5"/>
      <c r="F34" s="68">
        <v>0</v>
      </c>
      <c r="G34" s="8"/>
    </row>
    <row r="35" spans="1:7" x14ac:dyDescent="0.35">
      <c r="A35" s="7"/>
      <c r="B35" s="7">
        <v>6800</v>
      </c>
      <c r="C35" s="5" t="s">
        <v>48</v>
      </c>
      <c r="D35" s="5">
        <v>1</v>
      </c>
      <c r="E35" s="5"/>
      <c r="F35" s="68">
        <v>8000</v>
      </c>
      <c r="G35" s="8"/>
    </row>
    <row r="36" spans="1:7" x14ac:dyDescent="0.35">
      <c r="A36" s="7"/>
      <c r="B36" s="7">
        <v>6820</v>
      </c>
      <c r="C36" s="5" t="s">
        <v>59</v>
      </c>
      <c r="D36" s="5">
        <v>1</v>
      </c>
      <c r="E36" s="5"/>
      <c r="F36" s="68">
        <v>40000</v>
      </c>
      <c r="G36" s="8"/>
    </row>
    <row r="37" spans="1:7" x14ac:dyDescent="0.35">
      <c r="A37" s="7"/>
      <c r="B37" s="7">
        <v>6860</v>
      </c>
      <c r="C37" s="5" t="s">
        <v>28</v>
      </c>
      <c r="D37" s="5">
        <v>1</v>
      </c>
      <c r="E37" s="5"/>
      <c r="F37" s="68">
        <v>50000</v>
      </c>
      <c r="G37" s="8"/>
    </row>
    <row r="38" spans="1:7" x14ac:dyDescent="0.35">
      <c r="A38" s="7"/>
      <c r="B38" s="7">
        <v>6900</v>
      </c>
      <c r="C38" s="5" t="s">
        <v>30</v>
      </c>
      <c r="D38" s="5">
        <v>1</v>
      </c>
      <c r="E38" s="5"/>
      <c r="F38" s="68">
        <v>40000</v>
      </c>
      <c r="G38" s="8"/>
    </row>
    <row r="39" spans="1:7" x14ac:dyDescent="0.35">
      <c r="A39" s="7"/>
      <c r="B39" s="7">
        <v>6940</v>
      </c>
      <c r="C39" s="5" t="s">
        <v>31</v>
      </c>
      <c r="D39" s="5">
        <v>1</v>
      </c>
      <c r="E39" s="5"/>
      <c r="F39" s="68">
        <v>15000</v>
      </c>
      <c r="G39" s="8"/>
    </row>
    <row r="40" spans="1:7" x14ac:dyDescent="0.35">
      <c r="A40" s="7"/>
      <c r="B40" s="7">
        <v>6999</v>
      </c>
      <c r="C40" s="5" t="s">
        <v>60</v>
      </c>
      <c r="D40" s="5">
        <v>1</v>
      </c>
      <c r="E40" s="5"/>
      <c r="F40" s="68">
        <v>100</v>
      </c>
      <c r="G40" s="8"/>
    </row>
    <row r="41" spans="1:7" x14ac:dyDescent="0.35">
      <c r="A41" s="7"/>
      <c r="B41" s="7">
        <v>7100</v>
      </c>
      <c r="C41" s="5" t="s">
        <v>61</v>
      </c>
      <c r="D41" s="5">
        <v>1</v>
      </c>
      <c r="E41" s="5"/>
      <c r="F41" s="68">
        <v>150000</v>
      </c>
      <c r="G41" s="8"/>
    </row>
    <row r="42" spans="1:7" x14ac:dyDescent="0.35">
      <c r="A42" s="7"/>
      <c r="B42" s="7">
        <v>7190</v>
      </c>
      <c r="C42" s="5" t="s">
        <v>62</v>
      </c>
      <c r="D42" s="5">
        <v>1</v>
      </c>
      <c r="E42" s="5"/>
      <c r="F42" s="68">
        <v>100</v>
      </c>
      <c r="G42" s="8"/>
    </row>
    <row r="43" spans="1:7" x14ac:dyDescent="0.35">
      <c r="A43" s="7"/>
      <c r="B43" s="7">
        <v>7350</v>
      </c>
      <c r="C43" s="5" t="s">
        <v>63</v>
      </c>
      <c r="D43" s="5">
        <v>1</v>
      </c>
      <c r="E43" s="5"/>
      <c r="F43" s="68">
        <v>15000</v>
      </c>
      <c r="G43" s="8"/>
    </row>
    <row r="44" spans="1:7" x14ac:dyDescent="0.35">
      <c r="A44" s="7"/>
      <c r="B44" s="7">
        <v>7400</v>
      </c>
      <c r="C44" s="5" t="s">
        <v>34</v>
      </c>
      <c r="D44" s="5">
        <v>1</v>
      </c>
      <c r="E44" s="5"/>
      <c r="F44" s="68">
        <v>40000</v>
      </c>
      <c r="G44" s="8"/>
    </row>
    <row r="45" spans="1:7" x14ac:dyDescent="0.35">
      <c r="A45" s="7"/>
      <c r="B45" s="7">
        <v>7430</v>
      </c>
      <c r="C45" s="5" t="s">
        <v>35</v>
      </c>
      <c r="D45" s="5">
        <v>1</v>
      </c>
      <c r="E45" s="5"/>
      <c r="F45" s="68">
        <v>10000</v>
      </c>
      <c r="G45" s="8"/>
    </row>
    <row r="46" spans="1:7" x14ac:dyDescent="0.35">
      <c r="A46" s="7"/>
      <c r="B46" s="7">
        <v>7500</v>
      </c>
      <c r="C46" s="5" t="s">
        <v>36</v>
      </c>
      <c r="D46" s="5">
        <v>1</v>
      </c>
      <c r="E46" s="5"/>
      <c r="F46" s="68">
        <v>2600</v>
      </c>
      <c r="G46" s="8"/>
    </row>
    <row r="47" spans="1:7" x14ac:dyDescent="0.35">
      <c r="A47" s="7"/>
      <c r="B47" s="7">
        <v>7700</v>
      </c>
      <c r="C47" s="5" t="s">
        <v>64</v>
      </c>
      <c r="D47" s="5">
        <v>1</v>
      </c>
      <c r="E47" s="5"/>
      <c r="F47" s="68">
        <v>25000</v>
      </c>
      <c r="G47" s="8"/>
    </row>
    <row r="48" spans="1:7" x14ac:dyDescent="0.35">
      <c r="A48" s="7"/>
      <c r="B48" s="7">
        <v>7701</v>
      </c>
      <c r="C48" s="5" t="s">
        <v>29</v>
      </c>
      <c r="D48" s="5">
        <v>1</v>
      </c>
      <c r="E48" s="5"/>
      <c r="F48" s="68">
        <v>50000</v>
      </c>
      <c r="G48" s="8"/>
    </row>
    <row r="49" spans="1:7" x14ac:dyDescent="0.35">
      <c r="A49" s="7"/>
      <c r="B49" s="7">
        <v>7770</v>
      </c>
      <c r="C49" s="5" t="s">
        <v>38</v>
      </c>
      <c r="D49" s="5">
        <v>1</v>
      </c>
      <c r="E49" s="5"/>
      <c r="F49" s="68">
        <v>3000</v>
      </c>
      <c r="G49" s="8"/>
    </row>
    <row r="50" spans="1:7" x14ac:dyDescent="0.35">
      <c r="A50" s="7"/>
      <c r="B50" s="7"/>
      <c r="C50" s="5" t="s">
        <v>49</v>
      </c>
      <c r="D50" s="5">
        <v>1</v>
      </c>
      <c r="E50" s="5"/>
      <c r="F50" s="68">
        <v>50000</v>
      </c>
      <c r="G50" s="11"/>
    </row>
    <row r="51" spans="1:7" ht="15.5" x14ac:dyDescent="0.35">
      <c r="A51" s="7"/>
      <c r="B51" s="7"/>
      <c r="C51" s="5"/>
      <c r="D51" s="5"/>
      <c r="E51" s="5"/>
      <c r="F51" s="68"/>
      <c r="G51" s="10"/>
    </row>
    <row r="52" spans="1:7" ht="15.5" x14ac:dyDescent="0.35">
      <c r="A52" s="7"/>
      <c r="B52" s="7"/>
      <c r="C52" s="4" t="s">
        <v>65</v>
      </c>
      <c r="D52" s="5"/>
      <c r="E52" s="5"/>
      <c r="F52" s="68"/>
      <c r="G52" s="14">
        <f>SUM(F30:G50)</f>
        <v>758800</v>
      </c>
    </row>
    <row r="53" spans="1:7" ht="15.5" x14ac:dyDescent="0.35">
      <c r="A53" s="7"/>
      <c r="B53" s="7"/>
      <c r="C53" s="5"/>
      <c r="D53" s="5"/>
      <c r="E53" s="5"/>
      <c r="F53" s="68"/>
      <c r="G53" s="16"/>
    </row>
    <row r="54" spans="1:7" ht="15.5" x14ac:dyDescent="0.35">
      <c r="A54" s="5"/>
      <c r="B54" s="5"/>
      <c r="C54" s="4" t="s">
        <v>44</v>
      </c>
      <c r="D54" s="4"/>
      <c r="E54" s="4"/>
      <c r="F54" s="70"/>
      <c r="G54" s="16">
        <f>G26+G30+G52</f>
        <v>1323800</v>
      </c>
    </row>
    <row r="55" spans="1:7" ht="15.5" x14ac:dyDescent="0.35">
      <c r="A55" s="5"/>
      <c r="B55" s="5"/>
      <c r="C55" s="5"/>
      <c r="D55" s="5"/>
      <c r="E55" s="5"/>
      <c r="F55" s="68"/>
      <c r="G55" s="10"/>
    </row>
    <row r="56" spans="1:7" ht="15.5" x14ac:dyDescent="0.35">
      <c r="A56" s="5"/>
      <c r="B56" s="5"/>
      <c r="C56" s="5" t="s">
        <v>125</v>
      </c>
      <c r="D56" s="5"/>
      <c r="E56" s="5"/>
      <c r="F56" s="70">
        <f>G20-G54</f>
        <v>3700</v>
      </c>
      <c r="G56" s="16"/>
    </row>
    <row r="57" spans="1:7" x14ac:dyDescent="0.35">
      <c r="A57" s="5"/>
      <c r="B57" s="5"/>
      <c r="C57" s="5"/>
      <c r="D57" s="5"/>
      <c r="E57" s="5"/>
      <c r="F57" s="68"/>
      <c r="G57" s="5"/>
    </row>
  </sheetData>
  <mergeCells count="1">
    <mergeCell ref="A1:F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4DF9AA-DBD2-438D-A55D-8F6516430D45}">
  <dimension ref="A1:F45"/>
  <sheetViews>
    <sheetView topLeftCell="A28" workbookViewId="0">
      <selection activeCell="B40" sqref="B40"/>
    </sheetView>
  </sheetViews>
  <sheetFormatPr baseColWidth="10" defaultRowHeight="14.5" x14ac:dyDescent="0.35"/>
  <cols>
    <col min="1" max="1" width="38.453125" customWidth="1"/>
    <col min="2" max="2" width="15.54296875" customWidth="1"/>
    <col min="3" max="3" width="13.453125" hidden="1" customWidth="1"/>
    <col min="4" max="4" width="0" hidden="1" customWidth="1"/>
  </cols>
  <sheetData>
    <row r="1" spans="1:5" ht="23.5" x14ac:dyDescent="0.55000000000000004">
      <c r="A1" s="22" t="s">
        <v>66</v>
      </c>
    </row>
    <row r="7" spans="1:5" ht="18.5" x14ac:dyDescent="0.45">
      <c r="A7" s="23"/>
      <c r="B7" s="24" t="s">
        <v>67</v>
      </c>
      <c r="C7" s="25" t="s">
        <v>68</v>
      </c>
      <c r="D7" s="25"/>
    </row>
    <row r="8" spans="1:5" ht="18.5" x14ac:dyDescent="0.45">
      <c r="A8" s="26" t="s">
        <v>69</v>
      </c>
      <c r="B8" s="27">
        <v>2024</v>
      </c>
      <c r="C8" s="28">
        <v>2019</v>
      </c>
      <c r="D8" s="28" t="s">
        <v>70</v>
      </c>
      <c r="E8" t="s">
        <v>71</v>
      </c>
    </row>
    <row r="9" spans="1:5" ht="18.5" x14ac:dyDescent="0.45">
      <c r="A9" s="29" t="s">
        <v>72</v>
      </c>
      <c r="B9" s="30">
        <f>[1]INNTEKTER!D4</f>
        <v>16600</v>
      </c>
      <c r="C9" s="31"/>
      <c r="D9" s="31"/>
    </row>
    <row r="10" spans="1:5" ht="18.5" x14ac:dyDescent="0.45">
      <c r="A10" s="29" t="s">
        <v>73</v>
      </c>
      <c r="B10" s="30">
        <f>[1]INNTEKTER!D5</f>
        <v>19200</v>
      </c>
      <c r="C10" s="32"/>
      <c r="D10" s="32"/>
    </row>
    <row r="11" spans="1:5" ht="18.5" x14ac:dyDescent="0.45">
      <c r="A11" s="29" t="s">
        <v>74</v>
      </c>
      <c r="B11" s="30">
        <f>[1]INNTEKTER!D6</f>
        <v>3000</v>
      </c>
      <c r="C11" s="32"/>
      <c r="D11" s="32"/>
    </row>
    <row r="12" spans="1:5" ht="18.5" x14ac:dyDescent="0.45">
      <c r="A12" s="29" t="s">
        <v>75</v>
      </c>
      <c r="B12" s="30">
        <f>[1]INNTEKTER!D7</f>
        <v>60000</v>
      </c>
      <c r="C12" s="32"/>
      <c r="D12" s="32"/>
    </row>
    <row r="13" spans="1:5" ht="18.5" x14ac:dyDescent="0.45">
      <c r="A13" s="29" t="s">
        <v>76</v>
      </c>
      <c r="B13" s="30">
        <f>[1]INNTEKTER!D8</f>
        <v>1500</v>
      </c>
      <c r="C13" s="32"/>
      <c r="D13" s="32"/>
    </row>
    <row r="14" spans="1:5" ht="18.5" x14ac:dyDescent="0.45">
      <c r="A14" s="29" t="s">
        <v>77</v>
      </c>
      <c r="B14" s="30">
        <f>+[1]INNTEKTER!D9</f>
        <v>63840</v>
      </c>
      <c r="C14" s="32"/>
      <c r="D14" s="32"/>
    </row>
    <row r="15" spans="1:5" ht="18.5" x14ac:dyDescent="0.45">
      <c r="A15" s="29" t="s">
        <v>78</v>
      </c>
      <c r="B15" s="30">
        <f>+[1]INNTEKTER!D10</f>
        <v>63840</v>
      </c>
      <c r="C15" s="32"/>
      <c r="D15" s="32"/>
    </row>
    <row r="16" spans="1:5" ht="18.5" x14ac:dyDescent="0.45">
      <c r="A16" s="29" t="s">
        <v>79</v>
      </c>
      <c r="B16" s="30">
        <f>+[1]INNTEKTER!D11</f>
        <v>8750</v>
      </c>
      <c r="C16" s="32"/>
      <c r="D16" s="32"/>
    </row>
    <row r="17" spans="1:6" ht="18.5" hidden="1" x14ac:dyDescent="0.45">
      <c r="A17" s="29" t="s">
        <v>80</v>
      </c>
      <c r="B17" s="30">
        <v>0</v>
      </c>
      <c r="C17" s="33"/>
      <c r="D17" s="32"/>
    </row>
    <row r="18" spans="1:6" ht="18.5" x14ac:dyDescent="0.45">
      <c r="A18" s="29" t="s">
        <v>81</v>
      </c>
      <c r="B18" s="30">
        <f>+[1]INNTEKTER!D12</f>
        <v>8000</v>
      </c>
      <c r="C18" s="33"/>
      <c r="D18" s="32"/>
    </row>
    <row r="19" spans="1:6" ht="18.5" x14ac:dyDescent="0.45">
      <c r="A19" s="34" t="s">
        <v>82</v>
      </c>
      <c r="B19" s="35">
        <f>SUM(B9:B18)</f>
        <v>244730</v>
      </c>
      <c r="C19" s="36">
        <v>67715</v>
      </c>
      <c r="D19" s="36">
        <f>B19-C19</f>
        <v>177015</v>
      </c>
    </row>
    <row r="20" spans="1:6" ht="18.5" x14ac:dyDescent="0.45">
      <c r="A20" s="29" t="s">
        <v>83</v>
      </c>
      <c r="B20" s="30">
        <f>[1]VAREKOSTNADER!D10</f>
        <v>9800</v>
      </c>
      <c r="C20" s="31"/>
      <c r="D20" s="31"/>
    </row>
    <row r="21" spans="1:6" ht="18.5" x14ac:dyDescent="0.45">
      <c r="A21" s="29" t="s">
        <v>84</v>
      </c>
      <c r="B21" s="30">
        <f>[1]VAREKOSTNADER!D16</f>
        <v>15100</v>
      </c>
      <c r="C21" s="32"/>
      <c r="D21" s="32"/>
    </row>
    <row r="22" spans="1:6" ht="18.5" x14ac:dyDescent="0.45">
      <c r="A22" s="29" t="s">
        <v>85</v>
      </c>
      <c r="B22" s="30">
        <f>[1]VAREKOSTNADER!D17</f>
        <v>1000</v>
      </c>
      <c r="C22" s="32"/>
      <c r="D22" s="32"/>
    </row>
    <row r="23" spans="1:6" ht="18.5" x14ac:dyDescent="0.45">
      <c r="A23" s="29" t="s">
        <v>86</v>
      </c>
      <c r="B23" s="30">
        <f>[1]VAREKOSTNADER!D21</f>
        <v>54500</v>
      </c>
      <c r="C23" s="32"/>
      <c r="D23" s="32"/>
      <c r="F23" t="s">
        <v>87</v>
      </c>
    </row>
    <row r="24" spans="1:6" ht="18.5" x14ac:dyDescent="0.45">
      <c r="A24" s="29" t="s">
        <v>88</v>
      </c>
      <c r="B24" s="30">
        <f>[1]VAREKOSTNADER!D24</f>
        <v>1600</v>
      </c>
      <c r="C24" s="32"/>
      <c r="D24" s="32"/>
    </row>
    <row r="25" spans="1:6" ht="18.5" x14ac:dyDescent="0.45">
      <c r="A25" s="29" t="s">
        <v>89</v>
      </c>
      <c r="B25" s="30">
        <f>+[1]VAREKOSTNADER!D28</f>
        <v>67746.559999999998</v>
      </c>
      <c r="C25" s="32"/>
      <c r="D25" s="32"/>
    </row>
    <row r="26" spans="1:6" ht="18.5" x14ac:dyDescent="0.45">
      <c r="A26" s="29" t="s">
        <v>90</v>
      </c>
      <c r="B26" s="30">
        <f>+[1]VAREKOSTNADER!D31</f>
        <v>67746.559999999998</v>
      </c>
      <c r="C26" s="33"/>
      <c r="D26" s="33"/>
    </row>
    <row r="27" spans="1:6" ht="18.5" x14ac:dyDescent="0.45">
      <c r="A27" s="29" t="s">
        <v>91</v>
      </c>
      <c r="B27" s="30">
        <f>+[1]VAREKOSTNADER!D32</f>
        <v>9000</v>
      </c>
      <c r="C27" s="33"/>
      <c r="D27" s="33"/>
    </row>
    <row r="28" spans="1:6" ht="18.5" x14ac:dyDescent="0.45">
      <c r="A28" s="29" t="s">
        <v>92</v>
      </c>
      <c r="B28" s="30">
        <f>+[1]VAREKOSTNADER!D33</f>
        <v>8000</v>
      </c>
      <c r="C28" s="33"/>
      <c r="D28" s="33"/>
    </row>
    <row r="29" spans="1:6" ht="18.5" x14ac:dyDescent="0.45">
      <c r="A29" s="34" t="s">
        <v>93</v>
      </c>
      <c r="B29" s="35">
        <f>SUM(B20:B28)</f>
        <v>234493.12</v>
      </c>
      <c r="C29" s="36">
        <v>48172</v>
      </c>
      <c r="D29" s="36">
        <f>B29-C29</f>
        <v>186321.12</v>
      </c>
    </row>
    <row r="30" spans="1:6" ht="10.15" customHeight="1" x14ac:dyDescent="0.45">
      <c r="A30" s="37"/>
      <c r="B30" s="38"/>
      <c r="C30" s="5"/>
      <c r="D30" s="5"/>
    </row>
    <row r="31" spans="1:6" ht="18.5" x14ac:dyDescent="0.45">
      <c r="A31" s="39" t="s">
        <v>94</v>
      </c>
      <c r="B31" s="40">
        <f>B19-B29</f>
        <v>10236.880000000005</v>
      </c>
      <c r="C31" s="41">
        <f>C19-C29</f>
        <v>19543</v>
      </c>
      <c r="D31" s="41">
        <f>B31-C31</f>
        <v>-9306.1199999999953</v>
      </c>
    </row>
    <row r="32" spans="1:6" ht="18.5" hidden="1" x14ac:dyDescent="0.45">
      <c r="A32" s="42" t="s">
        <v>95</v>
      </c>
      <c r="B32" s="43">
        <f>B31/B19</f>
        <v>4.1829281248723101E-2</v>
      </c>
      <c r="C32" s="44">
        <f>C31/C19</f>
        <v>0.28860666026729676</v>
      </c>
      <c r="D32" s="45" t="s">
        <v>96</v>
      </c>
    </row>
    <row r="33" spans="1:6" ht="18.5" x14ac:dyDescent="0.45">
      <c r="A33" s="29" t="s">
        <v>97</v>
      </c>
      <c r="B33" s="30">
        <f>[1]DRIFTSKOSTNADER!B3</f>
        <v>5000</v>
      </c>
      <c r="C33" s="31"/>
      <c r="D33" s="31"/>
      <c r="F33" t="s">
        <v>98</v>
      </c>
    </row>
    <row r="34" spans="1:6" ht="18.5" x14ac:dyDescent="0.45">
      <c r="A34" s="29" t="s">
        <v>99</v>
      </c>
      <c r="B34" s="30">
        <f>+[1]DRIFTSKOSTNADER!B4</f>
        <v>5000</v>
      </c>
      <c r="C34" s="32"/>
      <c r="D34" s="32"/>
    </row>
    <row r="35" spans="1:6" ht="18.5" x14ac:dyDescent="0.45">
      <c r="A35" s="29" t="s">
        <v>100</v>
      </c>
      <c r="B35" s="30">
        <f>[1]DRIFTSKOSTNADER!B5</f>
        <v>1800</v>
      </c>
      <c r="C35" s="32"/>
      <c r="D35" s="32"/>
    </row>
    <row r="36" spans="1:6" ht="18.5" x14ac:dyDescent="0.45">
      <c r="A36" s="29" t="s">
        <v>65</v>
      </c>
      <c r="B36" s="30">
        <f>[1]DRIFTSKOSTNADER!B10</f>
        <v>1500</v>
      </c>
      <c r="C36" s="33"/>
      <c r="D36" s="33"/>
    </row>
    <row r="37" spans="1:6" ht="18.5" x14ac:dyDescent="0.45">
      <c r="A37" s="34" t="s">
        <v>101</v>
      </c>
      <c r="B37" s="35">
        <f>SUM(B33:B36)</f>
        <v>13300</v>
      </c>
      <c r="C37" s="41">
        <v>12192</v>
      </c>
      <c r="D37" s="41">
        <f>B37-C37</f>
        <v>1108</v>
      </c>
    </row>
    <row r="38" spans="1:6" ht="18.5" x14ac:dyDescent="0.45">
      <c r="A38" s="56"/>
      <c r="B38" s="57"/>
      <c r="C38" s="41"/>
      <c r="D38" s="41"/>
    </row>
    <row r="39" spans="1:6" ht="18.5" x14ac:dyDescent="0.45">
      <c r="A39" s="56"/>
      <c r="B39" s="57">
        <f>B29+B37</f>
        <v>247793.12</v>
      </c>
      <c r="C39" s="41"/>
      <c r="D39" s="41"/>
    </row>
    <row r="40" spans="1:6" ht="10.15" customHeight="1" x14ac:dyDescent="0.45">
      <c r="A40" s="29"/>
      <c r="B40" s="30"/>
      <c r="C40" s="5"/>
      <c r="D40" s="5"/>
    </row>
    <row r="41" spans="1:6" ht="18.5" x14ac:dyDescent="0.45">
      <c r="A41" s="39" t="s">
        <v>102</v>
      </c>
      <c r="B41" s="40">
        <f>B31-B37</f>
        <v>-3063.1199999999953</v>
      </c>
      <c r="C41" s="46">
        <f>C31-C37</f>
        <v>7351</v>
      </c>
      <c r="D41" s="47">
        <f>B41-C41</f>
        <v>-10414.119999999995</v>
      </c>
    </row>
    <row r="42" spans="1:6" ht="18.5" hidden="1" x14ac:dyDescent="0.45">
      <c r="A42" s="48" t="s">
        <v>103</v>
      </c>
      <c r="B42" s="43">
        <f>B41/B19</f>
        <v>-1.2516324112286991E-2</v>
      </c>
      <c r="C42" s="49">
        <f>C41/C19</f>
        <v>0.10855792660414974</v>
      </c>
      <c r="D42" s="50" t="s">
        <v>96</v>
      </c>
    </row>
    <row r="43" spans="1:6" ht="18.5" x14ac:dyDescent="0.45">
      <c r="A43" s="51" t="s">
        <v>104</v>
      </c>
      <c r="B43" s="52">
        <v>400</v>
      </c>
      <c r="C43" s="52">
        <v>418</v>
      </c>
      <c r="D43" s="52">
        <f>B43-C43</f>
        <v>-18</v>
      </c>
    </row>
    <row r="44" spans="1:6" ht="18.5" x14ac:dyDescent="0.45">
      <c r="A44" s="34" t="s">
        <v>105</v>
      </c>
      <c r="B44" s="53">
        <f>B41+B43</f>
        <v>-2663.1199999999953</v>
      </c>
      <c r="C44" s="46">
        <f>C41-C43</f>
        <v>6933</v>
      </c>
      <c r="D44" s="47">
        <f>B44-C44</f>
        <v>-9596.1199999999953</v>
      </c>
    </row>
    <row r="45" spans="1:6" ht="18.5" hidden="1" x14ac:dyDescent="0.45">
      <c r="A45" s="54" t="s">
        <v>106</v>
      </c>
      <c r="B45" s="55">
        <f>B44/B19</f>
        <v>-1.088186981571526E-2</v>
      </c>
      <c r="C45" s="49">
        <f>C44/C19</f>
        <v>0.1023849959388614</v>
      </c>
      <c r="D45" s="50" t="s">
        <v>96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4E8B0-636D-4565-8778-7C5511ADAD18}">
  <dimension ref="A1"/>
  <sheetViews>
    <sheetView zoomScale="40" zoomScaleNormal="40" workbookViewId="0">
      <selection activeCell="AF21" sqref="AF21"/>
    </sheetView>
  </sheetViews>
  <sheetFormatPr baseColWidth="10" defaultRowHeight="14.5" x14ac:dyDescent="0.35"/>
  <sheetData>
    <row r="1" spans="1:1" x14ac:dyDescent="0.35">
      <c r="A1" t="s">
        <v>130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6B6613-00F4-4376-8655-E7C1789200DB}">
  <dimension ref="A1"/>
  <sheetViews>
    <sheetView topLeftCell="A10" workbookViewId="0"/>
  </sheetViews>
  <sheetFormatPr baseColWidth="10" defaultRowHeight="14.5" x14ac:dyDescent="0.3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62E46-B200-4707-BDBC-70C1D40C462C}">
  <dimension ref="A1"/>
  <sheetViews>
    <sheetView workbookViewId="0">
      <selection activeCell="C13" sqref="C13"/>
    </sheetView>
  </sheetViews>
  <sheetFormatPr baseColWidth="10" defaultRowHeight="14.5" x14ac:dyDescent="0.35"/>
  <sheetData>
    <row r="1" spans="1:1" x14ac:dyDescent="0.35">
      <c r="A1" t="s">
        <v>128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101FA3-CECC-4208-B507-598A0221826E}">
  <dimension ref="AB41:AB63"/>
  <sheetViews>
    <sheetView topLeftCell="A23" zoomScale="60" zoomScaleNormal="60" workbookViewId="0">
      <selection activeCell="AB64" sqref="AB64"/>
    </sheetView>
  </sheetViews>
  <sheetFormatPr baseColWidth="10" defaultRowHeight="14.5" x14ac:dyDescent="0.35"/>
  <sheetData>
    <row r="41" spans="28:28" x14ac:dyDescent="0.35">
      <c r="AB41">
        <v>9000</v>
      </c>
    </row>
    <row r="43" spans="28:28" x14ac:dyDescent="0.35">
      <c r="AB43">
        <v>4000</v>
      </c>
    </row>
    <row r="44" spans="28:28" x14ac:dyDescent="0.35">
      <c r="AB44">
        <v>12000</v>
      </c>
    </row>
    <row r="45" spans="28:28" x14ac:dyDescent="0.35">
      <c r="AB45">
        <v>1000</v>
      </c>
    </row>
    <row r="46" spans="28:28" x14ac:dyDescent="0.35">
      <c r="AB46">
        <v>16000</v>
      </c>
    </row>
    <row r="47" spans="28:28" x14ac:dyDescent="0.35">
      <c r="AB47">
        <v>1000</v>
      </c>
    </row>
    <row r="48" spans="28:28" x14ac:dyDescent="0.35">
      <c r="AB48">
        <v>4000</v>
      </c>
    </row>
    <row r="49" spans="28:28" x14ac:dyDescent="0.35">
      <c r="AB49">
        <v>2000</v>
      </c>
    </row>
    <row r="50" spans="28:28" x14ac:dyDescent="0.35">
      <c r="AB50">
        <f>SUM(AB41:AB49)</f>
        <v>49000</v>
      </c>
    </row>
    <row r="58" spans="28:28" x14ac:dyDescent="0.35">
      <c r="AB58">
        <v>6000</v>
      </c>
    </row>
    <row r="59" spans="28:28" x14ac:dyDescent="0.35">
      <c r="AB59">
        <v>4000</v>
      </c>
    </row>
    <row r="60" spans="28:28" x14ac:dyDescent="0.35">
      <c r="AB60">
        <v>20000</v>
      </c>
    </row>
    <row r="61" spans="28:28" x14ac:dyDescent="0.35">
      <c r="AB61">
        <f>SUM(AB58:AB60)</f>
        <v>30000</v>
      </c>
    </row>
    <row r="63" spans="28:28" x14ac:dyDescent="0.35">
      <c r="AB63">
        <f>AB50-AB61</f>
        <v>19000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C6CA2-3BAF-4D35-AD8D-D0E99D29BC08}">
  <dimension ref="A1"/>
  <sheetViews>
    <sheetView workbookViewId="0">
      <selection activeCell="H1" sqref="A1:H1"/>
    </sheetView>
  </sheetViews>
  <sheetFormatPr baseColWidth="10" defaultRowHeight="14.5" x14ac:dyDescent="0.35"/>
  <sheetData>
    <row r="1" spans="1:1" x14ac:dyDescent="0.35">
      <c r="A1" t="s">
        <v>129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2FEAC-B41E-4970-8A78-4552655CA72B}">
  <dimension ref="A1"/>
  <sheetViews>
    <sheetView topLeftCell="A111" zoomScale="50" zoomScaleNormal="50" workbookViewId="0">
      <selection activeCell="A93" sqref="A93"/>
    </sheetView>
  </sheetViews>
  <sheetFormatPr baseColWidth="10"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10</vt:i4>
      </vt:variant>
    </vt:vector>
  </HeadingPairs>
  <TitlesOfParts>
    <vt:vector size="10" baseType="lpstr">
      <vt:lpstr>Sammendrag</vt:lpstr>
      <vt:lpstr>Hovedstyret</vt:lpstr>
      <vt:lpstr>Avd.OAØ</vt:lpstr>
      <vt:lpstr>Avd.BTV</vt:lpstr>
      <vt:lpstr>Avd.Innlandet</vt:lpstr>
      <vt:lpstr>Avd.Sørlandet</vt:lpstr>
      <vt:lpstr>Avd.Vestland</vt:lpstr>
      <vt:lpstr>Avd.Trøndelag</vt:lpstr>
      <vt:lpstr>Avd. Troms&amp;NN</vt:lpstr>
      <vt:lpstr>Sammenligning 23-24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Vigdis Ingebrigtsen</dc:creator>
  <cp:lastModifiedBy>Vigdis Ingebrigtsen</cp:lastModifiedBy>
  <dcterms:created xsi:type="dcterms:W3CDTF">2023-12-18T22:10:32Z</dcterms:created>
  <dcterms:modified xsi:type="dcterms:W3CDTF">2024-04-08T19:00:44Z</dcterms:modified>
</cp:coreProperties>
</file>